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385"/>
  </bookViews>
  <sheets>
    <sheet name="паспорт 2017 04.07" sheetId="1" r:id="rId1"/>
  </sheets>
  <definedNames>
    <definedName name="_xlnm.Print_Titles" localSheetId="0">'паспорт 2017 04.07'!$96:$97</definedName>
    <definedName name="_xlnm.Print_Area" localSheetId="0">'паспорт 2017 04.07'!$A$1:$M$194</definedName>
  </definedNames>
  <calcPr calcId="125725" fullCalcOnLoad="1"/>
</workbook>
</file>

<file path=xl/calcChain.xml><?xml version="1.0" encoding="utf-8"?>
<calcChain xmlns="http://schemas.openxmlformats.org/spreadsheetml/2006/main">
  <c r="J155" i="1"/>
  <c r="J159" s="1"/>
  <c r="J150"/>
  <c r="J149"/>
  <c r="J148"/>
  <c r="J139"/>
  <c r="J138"/>
  <c r="J137"/>
  <c r="J136"/>
  <c r="J133"/>
  <c r="J132"/>
  <c r="J131"/>
  <c r="J130"/>
  <c r="J125"/>
  <c r="J121"/>
  <c r="J117" s="1"/>
  <c r="J114"/>
  <c r="J105"/>
  <c r="J106" s="1"/>
  <c r="J104"/>
  <c r="J103"/>
  <c r="I91"/>
  <c r="K91" s="1"/>
  <c r="F91"/>
  <c r="J84"/>
  <c r="L83"/>
  <c r="L82"/>
  <c r="J82"/>
  <c r="J143" s="1"/>
  <c r="L81"/>
  <c r="L80"/>
  <c r="H79"/>
  <c r="H84" s="1"/>
  <c r="D79"/>
  <c r="B79"/>
  <c r="B80" s="1"/>
  <c r="B81" s="1"/>
  <c r="B82" s="1"/>
  <c r="B83" s="1"/>
  <c r="F38"/>
  <c r="L84" l="1"/>
  <c r="F37"/>
  <c r="F36" s="1"/>
  <c r="L79"/>
  <c r="J107" l="1"/>
  <c r="J111"/>
</calcChain>
</file>

<file path=xl/sharedStrings.xml><?xml version="1.0" encoding="utf-8"?>
<sst xmlns="http://schemas.openxmlformats.org/spreadsheetml/2006/main" count="276" uniqueCount="160">
  <si>
    <t>ЗАТВЕРДЖЕНО</t>
  </si>
  <si>
    <t>Наказ Міністерства фінансів України</t>
  </si>
  <si>
    <t>26 серпня 2014 року № 836</t>
  </si>
  <si>
    <t>Наказ  відділу освіти</t>
  </si>
  <si>
    <t>Глухівської міської ради                          від 04.07.2017         № 338-ОД</t>
  </si>
  <si>
    <t>Наказ фінансового управління</t>
  </si>
  <si>
    <t>Глухівської міської ради</t>
  </si>
  <si>
    <t>ПАСПОРТ</t>
  </si>
  <si>
    <t>бюджетної програми місцевого бюджету на 2017 рік</t>
  </si>
  <si>
    <t>1.</t>
  </si>
  <si>
    <t>1000000</t>
  </si>
  <si>
    <t>Відділ освіти Глухівської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</si>
  <si>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</si>
  <si>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</si>
  <si>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</si>
  <si>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</si>
  <si>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</si>
  <si>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</si>
  <si>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</si>
  <si>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</si>
  <si>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</si>
  <si>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(КФКВК)</t>
  </si>
  <si>
    <t>(найменування бюджетної програми)</t>
  </si>
  <si>
    <t>4.</t>
  </si>
  <si>
    <t>Обсяг бюджетних призначень / бюджетних асигнувань</t>
  </si>
  <si>
    <t>тис.гривень.</t>
  </si>
  <si>
    <t>у тому числі загального фонду -</t>
  </si>
  <si>
    <t>та спеціального фонду -</t>
  </si>
  <si>
    <t>5.</t>
  </si>
  <si>
    <t>Підстави для виконання бюджетної програми:</t>
  </si>
  <si>
    <t>Конституція України  (Закон від 28.06.1996 №254/96, зі змінами та доповненнями)</t>
  </si>
  <si>
    <t>Бюджетний кодекс України (Закон від 08.07.2010р. №2456-VI, зі змінами та доповненнями)</t>
  </si>
  <si>
    <t>Закон України  "Про Державний бюджет України" на 2017 рік, зі змінами та доповненнями.</t>
  </si>
  <si>
    <t>Закон України "Про освіту" від 23.05.1991р. №1060-XII, зі змінами та доповненнями.</t>
  </si>
  <si>
    <t>Закон України "Про позашкільну освіту" від 22.06.2000р. №1841-ІII, зі змінами та доповненнями.</t>
  </si>
  <si>
    <t>Наказ МФУ від 26.08.2014 №836 "Про деякі питання запровадження програмно - цільового методу складання та виконання місцевих бюджетів</t>
  </si>
  <si>
    <t>та виконання місцевих бюджетів" .</t>
  </si>
  <si>
    <t>Рішення Глухівської міської ради від 22.12.2016 р. №182 "Про  бюджет міста Глухова на 2017 рік"</t>
  </si>
  <si>
    <t>Міська комплесна програма "Освіта міста Глухова на 2014-2017 роки", затверджена рішенням сессії міської ради від 25.12.2013 року  №601</t>
  </si>
  <si>
    <t>Програма економічного і соціального розвитку міста Глухова на 2017 рік затверджена рішенням сессії міської ради від 22.12.2016 року  №170</t>
  </si>
  <si>
    <t>6.</t>
  </si>
  <si>
    <t>Мета бюджетної програми:</t>
  </si>
  <si>
    <t>Залучення та забезпечення надання належних умов виховання дітей в умовах позашкільної освіти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</si>
  <si>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</si>
  <si>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</si>
  <si>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</si>
  <si>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</si>
  <si>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</si>
  <si>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</si>
  <si>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-</t>
  </si>
  <si>
    <t>8.</t>
  </si>
  <si>
    <t>Обсяги фінансування бюджетної програми у розрізі підпрограм та завдань: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</si>
  <si>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</si>
  <si>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</si>
  <si>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</si>
  <si>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</si>
  <si>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</si>
  <si>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Завдання 1:Забезпечити залучення та надання належних умов виховання дітей в умовах позашкільної освіти</t>
  </si>
  <si>
    <t>Завдання 2 Здійснення заходів  з енергозбереження</t>
  </si>
  <si>
    <t>0961</t>
  </si>
  <si>
    <t>Проведення капітального ремонту приміщень</t>
  </si>
  <si>
    <t>Завдання 3:Проведення капітального ремонту</t>
  </si>
  <si>
    <t>Завдання 4:Придбання  обладнання і предметів довгострокового користування</t>
  </si>
  <si>
    <t>Усього</t>
  </si>
  <si>
    <t>9.</t>
  </si>
  <si>
    <t>Перелік регіональних цільових програм, які виконуються у складі бюджетної програми:</t>
  </si>
  <si>
    <t>Назва регіональної цільової програми та підпрограми</t>
  </si>
  <si>
    <t>Програма економічного і соціального розвитку міста Глухова на 2017 рік</t>
  </si>
  <si>
    <t>10.</t>
  </si>
  <si>
    <t xml:space="preserve">Результативні показники  бюджетної програми у розрізі підпрограм і завдань : </t>
  </si>
  <si>
    <t>Назва показника</t>
  </si>
  <si>
    <t>Одиниця виміру</t>
  </si>
  <si>
    <t>Джерело інформації</t>
  </si>
  <si>
    <t>Значення показника</t>
  </si>
  <si>
    <t>Завдання 1: Забезпечити залучення та надання належних умов виховання дітей в умовах позашкільної освіти</t>
  </si>
  <si>
    <t>затрат:</t>
  </si>
  <si>
    <t xml:space="preserve">кількість закладів </t>
  </si>
  <si>
    <t>од.</t>
  </si>
  <si>
    <t>Зведення звітів по мережі,штатах і контингентах установ, що фінансуються з місцевого бюджету за 2017 рік</t>
  </si>
  <si>
    <t>всього – середньорічне число ставок (посадових окладів)</t>
  </si>
  <si>
    <t>середньорічна чисельність осіб  педагогічного персоналу</t>
  </si>
  <si>
    <t>осіб</t>
  </si>
  <si>
    <t>середньорічна чисельність осіб адмінперсоналу, за умовами оплати віднесених до педагогічного персоналу</t>
  </si>
  <si>
    <t>середньорічна чисельність осіб спеціалістів</t>
  </si>
  <si>
    <t>середньорічна чисельність осіб  робітників</t>
  </si>
  <si>
    <t xml:space="preserve">всього - середньорічна чисельність осіб </t>
  </si>
  <si>
    <t>обсяги видатків</t>
  </si>
  <si>
    <t>тис.грн.</t>
  </si>
  <si>
    <t>Кошторис на 2017 р.,План асигнувань на 2017 р., довідки про зміни до  кошторису</t>
  </si>
  <si>
    <t>продукту</t>
  </si>
  <si>
    <t>кількість дітей, які отримують позашкільну освіту</t>
  </si>
  <si>
    <t>ефективності</t>
  </si>
  <si>
    <t>витрати на 1 дитину, яка отримає позашкільну освіту</t>
  </si>
  <si>
    <t xml:space="preserve">Розрахунково </t>
  </si>
  <si>
    <t>якості</t>
  </si>
  <si>
    <t>кількість дітей шкільного віку</t>
  </si>
  <si>
    <t>відсоток дітей охоплених позашкільною освітою</t>
  </si>
  <si>
    <t>%</t>
  </si>
  <si>
    <t>Завдання 2:   Здійснення заходів з енергозбереження</t>
  </si>
  <si>
    <t>затрат</t>
  </si>
  <si>
    <t>обсяг видатків на оплату енергоносіїв та комунальних послуг всього, з них на оплату:</t>
  </si>
  <si>
    <t>Кошторис на 2017р., План асигнувань на 2017р</t>
  </si>
  <si>
    <t>теплопостачання</t>
  </si>
  <si>
    <t>водопостачання</t>
  </si>
  <si>
    <t>природний газ</t>
  </si>
  <si>
    <t>електроенегрії</t>
  </si>
  <si>
    <t>загальна площа приміщень</t>
  </si>
  <si>
    <t>кв.м</t>
  </si>
  <si>
    <t>Інвентаризаційна справа, технічний паспорт</t>
  </si>
  <si>
    <t>опалювальна площа приміщень</t>
  </si>
  <si>
    <t>Гкал</t>
  </si>
  <si>
    <t>Рішення виконавчого комітету № 16 від 18.01.2017</t>
  </si>
  <si>
    <t>кб.м</t>
  </si>
  <si>
    <t xml:space="preserve"> кВт год</t>
  </si>
  <si>
    <t>Гкал на 1 м кв опал площ</t>
  </si>
  <si>
    <t xml:space="preserve"> Розрахунково</t>
  </si>
  <si>
    <t>куб м на 1 особу</t>
  </si>
  <si>
    <t>куб м на  1 м кв опал площ</t>
  </si>
  <si>
    <t>кВт год на 1 особу</t>
  </si>
  <si>
    <t>річна економія витрачання енергоресурсів в натуральном виразі:</t>
  </si>
  <si>
    <t>кВт</t>
  </si>
  <si>
    <t>обсяг річної економії бюджетних коштів, отриманої від проведення заходів, що приводять до збереження та економії енергоресурсів (води, тепла, електроенергії тощо) всього</t>
  </si>
  <si>
    <t xml:space="preserve">Завдання 3:   Проведення капітального ремонту </t>
  </si>
  <si>
    <t>Кошторис на 2017р., План асигнувань на 2017р., Довідки про зміни до кошторису</t>
  </si>
  <si>
    <t xml:space="preserve">кількість закладів, які потребують капітального ремонту </t>
  </si>
  <si>
    <t>Акти обстеження будівлі, дефектні акти</t>
  </si>
  <si>
    <t>продукту:</t>
  </si>
  <si>
    <t>заміна вікон</t>
  </si>
  <si>
    <t>шт.</t>
  </si>
  <si>
    <t xml:space="preserve">ремонт приміщення науково-технічного відділу </t>
  </si>
  <si>
    <t>кв.м.</t>
  </si>
  <si>
    <t>ефективності:</t>
  </si>
  <si>
    <t>середня вартість заміни 1-го вікна</t>
  </si>
  <si>
    <t>Розрахунково</t>
  </si>
  <si>
    <t>середня вартість ремонту 1 кв.м. приміщення</t>
  </si>
  <si>
    <t>якості:</t>
  </si>
  <si>
    <t>питома вага відремонтованих об"єктів у загальній кількості об"єктів, що потребують ремонту</t>
  </si>
  <si>
    <t>Завдання 4:   Придбання  обладнання і предметів довгострокового користування</t>
  </si>
  <si>
    <t>Кількість одиниць придбаного обладнання</t>
  </si>
  <si>
    <t>Розрахунки до кошторису</t>
  </si>
  <si>
    <t>Середні видатки на придбання одиниці обладнання</t>
  </si>
  <si>
    <t>11.</t>
  </si>
  <si>
    <t>Джерела фінансування інвестиційних проектів у розрізі підпрограм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</si>
  <si>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</si>
  <si>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</si>
  <si>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</si>
  <si>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видатківзвітного періоду 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</si>
  <si>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</si>
  <si>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</si>
  <si>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разом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</si>
  <si>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</si>
  <si>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</t>
  </si>
  <si>
    <t>3 Прогноз видатків до кінця реалізації інвестиційного проекту зазначається з розбивкою за роками</t>
  </si>
  <si>
    <t>В.о. начальника  відділу освіти Глухівської міської ради</t>
  </si>
  <si>
    <t>В.Ф.Сокол</t>
  </si>
  <si>
    <t>(підпис)</t>
  </si>
  <si>
    <t>ПОГОДЖЕНО</t>
  </si>
  <si>
    <t>Начальник фінансового управління Глухівської міської ради</t>
  </si>
  <si>
    <t>А.В.Онищенко</t>
  </si>
  <si>
    <t>від 04.07.2017 №31-АГП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</si>
</sst>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#,##0.00000"/>
  </numFmts>
  <fonts count="34">
    <font>
      <sz val="10"/>
      <name val="Arial Cyr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justify"/>
    </xf>
    <xf numFmtId="0" fontId="8" fillId="0" borderId="0" xfId="0" applyFont="1" applyFill="1" applyAlignment="1">
      <alignment horizontal="center" vertical="justify"/>
    </xf>
    <xf numFmtId="0" fontId="10" fillId="0" borderId="0" xfId="0" applyFont="1" applyFill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/>
    <xf numFmtId="164" fontId="13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4" fontId="15" fillId="0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19" fillId="3" borderId="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left" vertical="center" wrapText="1"/>
    </xf>
    <xf numFmtId="0" fontId="18" fillId="0" borderId="7" xfId="1" applyFont="1" applyFill="1" applyBorder="1" applyAlignment="1">
      <alignment horizontal="left" vertical="center" wrapText="1"/>
    </xf>
    <xf numFmtId="0" fontId="18" fillId="0" borderId="6" xfId="1" applyFont="1" applyFill="1" applyBorder="1" applyAlignment="1">
      <alignment horizontal="left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166" fontId="16" fillId="0" borderId="5" xfId="0" applyNumberFormat="1" applyFont="1" applyFill="1" applyBorder="1" applyAlignment="1">
      <alignment horizontal="center" vertical="center"/>
    </xf>
    <xf numFmtId="166" fontId="16" fillId="0" borderId="7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 wrapText="1"/>
    </xf>
    <xf numFmtId="166" fontId="5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166" fontId="18" fillId="0" borderId="8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166" fontId="18" fillId="0" borderId="10" xfId="0" applyNumberFormat="1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166" fontId="18" fillId="0" borderId="12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31" fillId="0" borderId="3" xfId="0" applyFont="1" applyFill="1" applyBorder="1" applyAlignment="1">
      <alignment horizontal="center" vertical="center"/>
    </xf>
    <xf numFmtId="0" fontId="25" fillId="0" borderId="7" xfId="0" applyFont="1" applyBorder="1"/>
    <xf numFmtId="0" fontId="18" fillId="0" borderId="3" xfId="1" applyFont="1" applyFill="1" applyBorder="1" applyAlignment="1">
      <alignment vertical="center" wrapText="1"/>
    </xf>
    <xf numFmtId="166" fontId="18" fillId="0" borderId="5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vertical="center"/>
    </xf>
    <xf numFmtId="166" fontId="18" fillId="0" borderId="7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49" fontId="26" fillId="0" borderId="3" xfId="0" applyNumberFormat="1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166" fontId="18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25" fillId="0" borderId="3" xfId="0" applyFont="1" applyBorder="1"/>
    <xf numFmtId="164" fontId="18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/>
    </xf>
    <xf numFmtId="3" fontId="18" fillId="0" borderId="7" xfId="0" applyNumberFormat="1" applyFont="1" applyFill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/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95"/>
  <sheetViews>
    <sheetView showZeros="0" tabSelected="1" view="pageBreakPreview" topLeftCell="A154" zoomScale="90" zoomScaleNormal="75" zoomScaleSheetLayoutView="90" workbookViewId="0">
      <selection activeCell="O182" sqref="O182"/>
    </sheetView>
  </sheetViews>
  <sheetFormatPr defaultRowHeight="15.75"/>
  <cols>
    <col min="1" max="1" width="4.140625" style="5" customWidth="1"/>
    <col min="2" max="2" width="7.7109375" style="5" customWidth="1"/>
    <col min="3" max="3" width="6.85546875" style="2" customWidth="1"/>
    <col min="4" max="4" width="10.7109375" style="2" customWidth="1"/>
    <col min="5" max="5" width="14.5703125" style="2" customWidth="1"/>
    <col min="6" max="6" width="21.140625" style="2" customWidth="1"/>
    <col min="7" max="7" width="11.42578125" style="2" customWidth="1"/>
    <col min="8" max="8" width="12.28515625" style="2" customWidth="1"/>
    <col min="9" max="9" width="12.42578125" style="2" customWidth="1"/>
    <col min="10" max="10" width="14.28515625" style="2" customWidth="1"/>
    <col min="11" max="11" width="11" style="2" customWidth="1"/>
    <col min="12" max="12" width="7.85546875" style="2" customWidth="1"/>
    <col min="13" max="13" width="19" style="2" customWidth="1"/>
    <col min="14" max="14" width="23.140625" style="2" customWidth="1"/>
    <col min="15" max="16384" width="9.140625" style="2"/>
  </cols>
  <sheetData>
    <row r="1" spans="11:13" ht="15" customHeight="1">
      <c r="K1" s="1" t="s">
        <v>0</v>
      </c>
    </row>
    <row r="2" spans="11:13" ht="12" customHeight="1">
      <c r="K2" s="2" t="s">
        <v>1</v>
      </c>
    </row>
    <row r="3" spans="11:13" ht="12" customHeight="1">
      <c r="K3" s="2" t="s">
        <v>2</v>
      </c>
    </row>
    <row r="4" spans="11:13" ht="12" customHeight="1">
      <c r="K4" s="3"/>
    </row>
    <row r="5" spans="11:13" ht="12" hidden="1" customHeight="1">
      <c r="K5" s="3"/>
    </row>
    <row r="6" spans="11:13" ht="12" hidden="1" customHeight="1">
      <c r="K6" s="3"/>
    </row>
    <row r="7" spans="11:13" ht="12" customHeight="1">
      <c r="K7" s="4"/>
    </row>
    <row r="8" spans="11:13" ht="15" customHeight="1">
      <c r="K8" s="269" t="s">
        <v>0</v>
      </c>
    </row>
    <row r="9" spans="11:13" ht="15" customHeight="1">
      <c r="K9" s="27" t="s">
        <v>3</v>
      </c>
      <c r="L9" s="27"/>
      <c r="M9" s="27"/>
    </row>
    <row r="10" spans="11:13" ht="33" customHeight="1">
      <c r="K10" s="270" t="s">
        <v>4</v>
      </c>
      <c r="L10" s="270"/>
      <c r="M10" s="270"/>
    </row>
    <row r="11" spans="11:13" ht="15" hidden="1" customHeight="1">
      <c r="K11" s="271"/>
      <c r="L11" s="27"/>
      <c r="M11" s="27"/>
    </row>
    <row r="12" spans="11:13" ht="15" hidden="1" customHeight="1">
      <c r="K12" s="27"/>
      <c r="L12" s="27"/>
      <c r="M12" s="27"/>
    </row>
    <row r="13" spans="11:13" ht="15" customHeight="1">
      <c r="K13" s="27" t="s">
        <v>5</v>
      </c>
      <c r="L13" s="27"/>
      <c r="M13" s="27"/>
    </row>
    <row r="14" spans="11:13" ht="15" customHeight="1">
      <c r="K14" s="272" t="s">
        <v>6</v>
      </c>
      <c r="L14" s="27"/>
      <c r="M14" s="27"/>
    </row>
    <row r="15" spans="11:13" ht="17.25" customHeight="1">
      <c r="K15" s="27" t="s">
        <v>159</v>
      </c>
      <c r="L15" s="27"/>
      <c r="M15" s="27"/>
    </row>
    <row r="16" spans="11:13" hidden="1"/>
    <row r="17" spans="1:13" hidden="1"/>
    <row r="18" spans="1:13" hidden="1"/>
    <row r="21" spans="1:13" hidden="1"/>
    <row r="22" spans="1:13" hidden="1"/>
    <row r="23" spans="1:13" ht="18.75">
      <c r="G23" s="6" t="s">
        <v>7</v>
      </c>
    </row>
    <row r="24" spans="1:13" ht="18.75">
      <c r="G24" s="6" t="s">
        <v>8</v>
      </c>
    </row>
    <row r="25" spans="1:13" ht="10.5" customHeight="1">
      <c r="K25" s="6"/>
    </row>
    <row r="26" spans="1:13" ht="12.95" customHeight="1"/>
    <row r="27" spans="1:13" ht="19.5">
      <c r="A27" s="7"/>
      <c r="B27" s="8" t="s">
        <v>9</v>
      </c>
      <c r="C27" s="9" t="s">
        <v>10</v>
      </c>
      <c r="D27" s="9"/>
      <c r="E27" s="10"/>
      <c r="F27" s="11" t="s">
        <v>11</v>
      </c>
      <c r="G27" s="11"/>
      <c r="H27" s="11"/>
      <c r="I27" s="11"/>
      <c r="J27" s="11"/>
      <c r="K27" s="11"/>
      <c r="L27" s="11"/>
      <c r="M27" s="11"/>
    </row>
    <row r="28" spans="1:13">
      <c r="A28" s="2"/>
      <c r="B28" s="12"/>
      <c r="C28" s="13" t="s">
        <v>12</v>
      </c>
      <c r="F28" s="14" t="s">
        <v>13</v>
      </c>
      <c r="G28" s="14"/>
      <c r="H28" s="14"/>
      <c r="I28" s="14"/>
      <c r="J28" s="14"/>
      <c r="K28" s="14"/>
      <c r="L28" s="14"/>
      <c r="M28" s="14"/>
    </row>
    <row r="29" spans="1:13" ht="12.95" customHeight="1">
      <c r="A29" s="2"/>
      <c r="B29" s="12"/>
      <c r="F29" s="15"/>
      <c r="G29" s="15"/>
      <c r="H29" s="15"/>
      <c r="I29" s="15"/>
      <c r="J29" s="15"/>
    </row>
    <row r="30" spans="1:13" ht="19.5">
      <c r="A30" s="7"/>
      <c r="B30" s="8" t="s">
        <v>14</v>
      </c>
      <c r="C30" s="9" t="s">
        <v>15</v>
      </c>
      <c r="D30" s="9"/>
      <c r="E30" s="16"/>
      <c r="F30" s="11" t="s">
        <v>11</v>
      </c>
      <c r="G30" s="11"/>
      <c r="H30" s="11"/>
      <c r="I30" s="11"/>
      <c r="J30" s="11"/>
      <c r="K30" s="11"/>
      <c r="L30" s="11"/>
      <c r="M30" s="11"/>
    </row>
    <row r="31" spans="1:13">
      <c r="A31" s="2"/>
      <c r="B31" s="12"/>
      <c r="C31" s="13" t="s">
        <v>12</v>
      </c>
      <c r="F31" s="14" t="s">
        <v>16</v>
      </c>
      <c r="G31" s="14"/>
      <c r="H31" s="14"/>
      <c r="I31" s="14"/>
      <c r="J31" s="14"/>
      <c r="K31" s="14"/>
      <c r="L31" s="14"/>
      <c r="M31" s="14"/>
    </row>
    <row r="32" spans="1:13" ht="12.95" customHeight="1">
      <c r="A32" s="2"/>
      <c r="B32" s="12"/>
      <c r="F32" s="15"/>
      <c r="G32" s="15"/>
      <c r="H32" s="15"/>
      <c r="I32" s="15"/>
      <c r="J32" s="15"/>
    </row>
    <row r="33" spans="1:13" ht="37.5" customHeight="1">
      <c r="A33" s="7"/>
      <c r="B33" s="8" t="s">
        <v>17</v>
      </c>
      <c r="C33" s="9" t="s">
        <v>18</v>
      </c>
      <c r="D33" s="9"/>
      <c r="E33" s="17" t="s">
        <v>19</v>
      </c>
      <c r="F33" s="18" t="s">
        <v>20</v>
      </c>
      <c r="G33" s="18"/>
      <c r="H33" s="18"/>
      <c r="I33" s="18"/>
      <c r="J33" s="18"/>
      <c r="K33" s="18"/>
      <c r="L33" s="18"/>
      <c r="M33" s="18"/>
    </row>
    <row r="34" spans="1:13">
      <c r="A34" s="2"/>
      <c r="B34" s="12"/>
      <c r="C34" s="14" t="s">
        <v>12</v>
      </c>
      <c r="D34" s="14"/>
      <c r="E34" s="13" t="s">
        <v>21</v>
      </c>
      <c r="F34" s="14" t="s">
        <v>22</v>
      </c>
      <c r="G34" s="14"/>
      <c r="H34" s="14"/>
      <c r="I34" s="14"/>
      <c r="J34" s="14"/>
      <c r="K34" s="14"/>
      <c r="L34" s="14"/>
      <c r="M34" s="14"/>
    </row>
    <row r="35" spans="1:13">
      <c r="A35" s="2"/>
      <c r="B35" s="12"/>
    </row>
    <row r="36" spans="1:13" ht="34.5" customHeight="1">
      <c r="A36" s="19"/>
      <c r="B36" s="20" t="s">
        <v>23</v>
      </c>
      <c r="C36" s="21" t="s">
        <v>24</v>
      </c>
      <c r="D36" s="21"/>
      <c r="E36" s="21"/>
      <c r="F36" s="22">
        <f>F37+F38</f>
        <v>5063.0395600000002</v>
      </c>
      <c r="G36" s="22"/>
      <c r="H36" s="22"/>
      <c r="I36" s="23" t="s">
        <v>25</v>
      </c>
      <c r="J36" s="24"/>
      <c r="K36" s="25"/>
      <c r="M36" s="26"/>
    </row>
    <row r="37" spans="1:13" ht="18.75">
      <c r="A37" s="7"/>
      <c r="B37" s="8"/>
      <c r="C37" s="27" t="s">
        <v>26</v>
      </c>
      <c r="D37" s="27"/>
      <c r="E37" s="27"/>
      <c r="F37" s="28">
        <f>H84</f>
        <v>3973.6395600000001</v>
      </c>
      <c r="G37" s="28"/>
      <c r="H37" s="28"/>
      <c r="I37" s="23" t="s">
        <v>25</v>
      </c>
      <c r="J37" s="24"/>
      <c r="K37" s="29"/>
      <c r="M37" s="26"/>
    </row>
    <row r="38" spans="1:13" ht="18.75">
      <c r="B38" s="30"/>
      <c r="C38" s="27" t="s">
        <v>27</v>
      </c>
      <c r="D38" s="27"/>
      <c r="E38" s="27"/>
      <c r="F38" s="28">
        <f>J84</f>
        <v>1089.3999999999999</v>
      </c>
      <c r="G38" s="28"/>
      <c r="H38" s="28"/>
      <c r="I38" s="23" t="s">
        <v>25</v>
      </c>
      <c r="J38" s="24"/>
      <c r="K38" s="25"/>
      <c r="M38" s="26"/>
    </row>
    <row r="39" spans="1:13">
      <c r="B39" s="30"/>
      <c r="F39" s="31"/>
      <c r="G39" s="31"/>
      <c r="H39" s="31"/>
      <c r="I39" s="32"/>
      <c r="J39" s="33"/>
      <c r="K39" s="15"/>
    </row>
    <row r="40" spans="1:13" hidden="1">
      <c r="B40" s="30"/>
    </row>
    <row r="41" spans="1:13" ht="18.75">
      <c r="A41" s="7"/>
      <c r="B41" s="8" t="s">
        <v>28</v>
      </c>
      <c r="C41" s="34" t="s">
        <v>29</v>
      </c>
    </row>
    <row r="42" spans="1:13" ht="15" customHeight="1">
      <c r="B42" s="30"/>
      <c r="C42" s="35" t="s">
        <v>30</v>
      </c>
    </row>
    <row r="43" spans="1:13" ht="15" customHeight="1">
      <c r="B43" s="30"/>
      <c r="C43" s="35" t="s">
        <v>31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5" customHeight="1">
      <c r="B44" s="30"/>
      <c r="C44" s="35" t="s">
        <v>32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5" customHeight="1">
      <c r="B45" s="30"/>
      <c r="C45" s="35" t="s">
        <v>33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5" customHeight="1">
      <c r="B46" s="30"/>
      <c r="C46" s="35" t="s">
        <v>34</v>
      </c>
      <c r="D46" s="35"/>
      <c r="E46" s="35"/>
      <c r="H46" s="35"/>
      <c r="J46" s="35"/>
      <c r="K46" s="35"/>
      <c r="L46" s="35"/>
      <c r="M46" s="35"/>
    </row>
    <row r="47" spans="1:13" ht="15" customHeight="1">
      <c r="C47" s="35" t="s">
        <v>35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5" customHeight="1">
      <c r="B48" s="30"/>
      <c r="C48" s="35" t="s">
        <v>36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5" customHeight="1">
      <c r="B49" s="30"/>
      <c r="C49" s="35" t="s">
        <v>37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9.5" customHeight="1">
      <c r="B50" s="30"/>
      <c r="C50" s="35" t="s">
        <v>38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5" customHeight="1">
      <c r="B51" s="30"/>
      <c r="C51" s="36" t="s">
        <v>39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5" hidden="1" customHeight="1">
      <c r="B52" s="30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5" hidden="1" customHeight="1">
      <c r="B53" s="30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5" hidden="1" customHeight="1">
      <c r="B54" s="30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5" hidden="1" customHeight="1">
      <c r="B55" s="30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idden="1">
      <c r="B56" s="30"/>
      <c r="C56" s="35"/>
    </row>
    <row r="57" spans="1:13" hidden="1">
      <c r="B57" s="30"/>
      <c r="C57" s="35"/>
    </row>
    <row r="58" spans="1:13" hidden="1">
      <c r="B58" s="30"/>
      <c r="C58" s="35"/>
    </row>
    <row r="59" spans="1:13" hidden="1">
      <c r="B59" s="30"/>
      <c r="C59" s="35"/>
    </row>
    <row r="60" spans="1:13" hidden="1">
      <c r="B60" s="30"/>
      <c r="C60" s="3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idden="1">
      <c r="B61" s="30"/>
      <c r="C61" s="37"/>
      <c r="D61" s="37"/>
      <c r="E61" s="37"/>
      <c r="F61" s="37"/>
      <c r="G61" s="37"/>
      <c r="H61" s="37"/>
      <c r="I61" s="37"/>
      <c r="J61" s="37"/>
      <c r="K61" s="38"/>
      <c r="L61" s="38"/>
      <c r="M61" s="38"/>
    </row>
    <row r="62" spans="1:13" hidden="1">
      <c r="B62" s="30"/>
    </row>
    <row r="63" spans="1:13">
      <c r="B63" s="30"/>
    </row>
    <row r="64" spans="1:13" ht="18.75">
      <c r="A64" s="7"/>
      <c r="B64" s="8" t="s">
        <v>40</v>
      </c>
      <c r="C64" s="34" t="s">
        <v>41</v>
      </c>
    </row>
    <row r="65" spans="1:13" ht="8.25" customHeight="1">
      <c r="B65" s="30"/>
    </row>
    <row r="66" spans="1:13" ht="18.75">
      <c r="B66" s="30"/>
      <c r="C66" s="39" t="s">
        <v>42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>
      <c r="B67" s="30"/>
    </row>
    <row r="68" spans="1:13" hidden="1">
      <c r="B68" s="30"/>
    </row>
    <row r="69" spans="1:13" ht="18.75">
      <c r="A69" s="7"/>
      <c r="B69" s="8" t="s">
        <v>43</v>
      </c>
      <c r="C69" s="34" t="s">
        <v>44</v>
      </c>
    </row>
    <row r="70" spans="1:13" ht="9" customHeight="1">
      <c r="A70" s="7"/>
      <c r="B70" s="8"/>
      <c r="C70" s="34"/>
    </row>
    <row r="71" spans="1:13" s="40" customFormat="1" ht="12.75">
      <c r="C71" s="41" t="s">
        <v>45</v>
      </c>
      <c r="D71" s="42" t="s">
        <v>46</v>
      </c>
      <c r="E71" s="42"/>
      <c r="F71" s="42" t="s">
        <v>47</v>
      </c>
      <c r="G71" s="42"/>
      <c r="H71" s="42" t="s">
        <v>48</v>
      </c>
      <c r="I71" s="42"/>
      <c r="J71" s="42"/>
      <c r="K71" s="42"/>
      <c r="L71" s="42"/>
      <c r="M71" s="42"/>
    </row>
    <row r="72" spans="1:13">
      <c r="B72" s="30"/>
      <c r="C72" s="43" t="s">
        <v>49</v>
      </c>
      <c r="D72" s="44" t="s">
        <v>49</v>
      </c>
      <c r="E72" s="44"/>
      <c r="F72" s="44" t="s">
        <v>49</v>
      </c>
      <c r="G72" s="44"/>
      <c r="H72" s="44" t="s">
        <v>49</v>
      </c>
      <c r="I72" s="44"/>
      <c r="J72" s="44"/>
      <c r="K72" s="44"/>
      <c r="L72" s="44"/>
      <c r="M72" s="44"/>
    </row>
    <row r="73" spans="1:13">
      <c r="B73" s="30"/>
    </row>
    <row r="74" spans="1:13" hidden="1">
      <c r="B74" s="30"/>
    </row>
    <row r="75" spans="1:13" ht="18.75">
      <c r="A75" s="7"/>
      <c r="B75" s="8" t="s">
        <v>50</v>
      </c>
      <c r="C75" s="34" t="s">
        <v>51</v>
      </c>
    </row>
    <row r="76" spans="1:13" ht="9.75" customHeight="1">
      <c r="M76" s="45" t="s">
        <v>52</v>
      </c>
    </row>
    <row r="77" spans="1:13" ht="30" customHeight="1">
      <c r="A77" s="46" t="s">
        <v>45</v>
      </c>
      <c r="B77" s="47" t="s">
        <v>46</v>
      </c>
      <c r="C77" s="48"/>
      <c r="D77" s="49" t="s">
        <v>47</v>
      </c>
      <c r="E77" s="50" t="s">
        <v>53</v>
      </c>
      <c r="F77" s="50"/>
      <c r="G77" s="50"/>
      <c r="H77" s="51" t="s">
        <v>54</v>
      </c>
      <c r="I77" s="52"/>
      <c r="J77" s="51" t="s">
        <v>55</v>
      </c>
      <c r="K77" s="52"/>
      <c r="L77" s="51" t="s">
        <v>56</v>
      </c>
      <c r="M77" s="52"/>
    </row>
    <row r="78" spans="1:13" s="61" customFormat="1" ht="9.75" customHeight="1">
      <c r="A78" s="53">
        <v>1</v>
      </c>
      <c r="B78" s="54">
        <v>2</v>
      </c>
      <c r="C78" s="55"/>
      <c r="D78" s="53">
        <v>3</v>
      </c>
      <c r="E78" s="54">
        <v>4</v>
      </c>
      <c r="F78" s="56"/>
      <c r="G78" s="55"/>
      <c r="H78" s="54">
        <v>5</v>
      </c>
      <c r="I78" s="55"/>
      <c r="J78" s="57">
        <v>6</v>
      </c>
      <c r="K78" s="58"/>
      <c r="L78" s="59">
        <v>7</v>
      </c>
      <c r="M78" s="60"/>
    </row>
    <row r="79" spans="1:13" s="70" customFormat="1" ht="54.75" customHeight="1">
      <c r="A79" s="62">
        <v>1</v>
      </c>
      <c r="B79" s="63" t="str">
        <f>C33</f>
        <v>1011090</v>
      </c>
      <c r="C79" s="63"/>
      <c r="D79" s="64" t="str">
        <f>E33</f>
        <v>0960</v>
      </c>
      <c r="E79" s="65" t="s">
        <v>57</v>
      </c>
      <c r="F79" s="66"/>
      <c r="G79" s="67"/>
      <c r="H79" s="68">
        <f>3487.3+100+30-100-2.26044</f>
        <v>3515.0395600000002</v>
      </c>
      <c r="I79" s="69"/>
      <c r="J79" s="68">
        <v>786.6</v>
      </c>
      <c r="K79" s="69"/>
      <c r="L79" s="68">
        <f t="shared" ref="L79:L84" si="0">H79+J79</f>
        <v>4301.6395600000005</v>
      </c>
      <c r="M79" s="69"/>
    </row>
    <row r="80" spans="1:13" s="70" customFormat="1" ht="38.25" customHeight="1">
      <c r="A80" s="62">
        <v>2</v>
      </c>
      <c r="B80" s="63" t="str">
        <f>B79</f>
        <v>1011090</v>
      </c>
      <c r="C80" s="63"/>
      <c r="D80" s="64" t="s">
        <v>19</v>
      </c>
      <c r="E80" s="65" t="s">
        <v>58</v>
      </c>
      <c r="F80" s="66"/>
      <c r="G80" s="67"/>
      <c r="H80" s="68">
        <v>458.6</v>
      </c>
      <c r="I80" s="69"/>
      <c r="J80" s="68">
        <v>32.799999999999997</v>
      </c>
      <c r="K80" s="69"/>
      <c r="L80" s="68">
        <f t="shared" si="0"/>
        <v>491.40000000000003</v>
      </c>
      <c r="M80" s="69"/>
    </row>
    <row r="81" spans="1:16" s="70" customFormat="1" ht="15.75" hidden="1" customHeight="1">
      <c r="A81" s="62">
        <v>4</v>
      </c>
      <c r="B81" s="63" t="str">
        <f>B80</f>
        <v>1011090</v>
      </c>
      <c r="C81" s="63"/>
      <c r="D81" s="64" t="s">
        <v>59</v>
      </c>
      <c r="E81" s="65" t="s">
        <v>60</v>
      </c>
      <c r="F81" s="66"/>
      <c r="G81" s="67"/>
      <c r="H81" s="71"/>
      <c r="I81" s="72"/>
      <c r="J81" s="71"/>
      <c r="K81" s="72"/>
      <c r="L81" s="68">
        <f t="shared" si="0"/>
        <v>0</v>
      </c>
      <c r="M81" s="69"/>
    </row>
    <row r="82" spans="1:16" s="70" customFormat="1" ht="39" customHeight="1">
      <c r="A82" s="62">
        <v>3</v>
      </c>
      <c r="B82" s="63" t="str">
        <f>B81</f>
        <v>1011090</v>
      </c>
      <c r="C82" s="63"/>
      <c r="D82" s="64" t="s">
        <v>19</v>
      </c>
      <c r="E82" s="65" t="s">
        <v>61</v>
      </c>
      <c r="F82" s="66"/>
      <c r="G82" s="67"/>
      <c r="H82" s="68"/>
      <c r="I82" s="69"/>
      <c r="J82" s="73">
        <f>250-100+100</f>
        <v>250</v>
      </c>
      <c r="K82" s="74"/>
      <c r="L82" s="68">
        <f t="shared" si="0"/>
        <v>250</v>
      </c>
      <c r="M82" s="69"/>
      <c r="N82" s="75"/>
    </row>
    <row r="83" spans="1:16" s="70" customFormat="1" ht="35.25" customHeight="1">
      <c r="A83" s="62">
        <v>4</v>
      </c>
      <c r="B83" s="63" t="str">
        <f>B82</f>
        <v>1011090</v>
      </c>
      <c r="C83" s="63"/>
      <c r="D83" s="64" t="s">
        <v>19</v>
      </c>
      <c r="E83" s="65" t="s">
        <v>62</v>
      </c>
      <c r="F83" s="66"/>
      <c r="G83" s="67"/>
      <c r="H83" s="76"/>
      <c r="I83" s="77"/>
      <c r="J83" s="73">
        <v>20</v>
      </c>
      <c r="K83" s="74"/>
      <c r="L83" s="68">
        <f t="shared" si="0"/>
        <v>20</v>
      </c>
      <c r="M83" s="69"/>
      <c r="N83" s="75"/>
    </row>
    <row r="84" spans="1:16" s="70" customFormat="1" ht="15.75" customHeight="1">
      <c r="A84" s="78"/>
      <c r="B84" s="79"/>
      <c r="C84" s="80"/>
      <c r="D84" s="81"/>
      <c r="E84" s="82" t="s">
        <v>63</v>
      </c>
      <c r="F84" s="82"/>
      <c r="G84" s="82"/>
      <c r="H84" s="83">
        <f>H79+H80</f>
        <v>3973.6395600000001</v>
      </c>
      <c r="I84" s="84"/>
      <c r="J84" s="83">
        <f>SUM(J79+J82+J83)+J80</f>
        <v>1089.3999999999999</v>
      </c>
      <c r="K84" s="84"/>
      <c r="L84" s="83">
        <f t="shared" si="0"/>
        <v>5063.0395600000002</v>
      </c>
      <c r="M84" s="84"/>
    </row>
    <row r="85" spans="1:16">
      <c r="C85" s="15"/>
      <c r="D85" s="15"/>
      <c r="E85" s="15"/>
      <c r="F85" s="15"/>
      <c r="G85" s="15"/>
      <c r="H85" s="85">
        <v>10161.689630000001</v>
      </c>
      <c r="I85" s="86"/>
      <c r="J85" s="87"/>
      <c r="K85" s="88"/>
      <c r="L85" s="89"/>
      <c r="M85" s="89"/>
    </row>
    <row r="86" spans="1:16" s="90" customFormat="1" ht="18" customHeight="1">
      <c r="A86" s="7" t="s">
        <v>64</v>
      </c>
      <c r="B86" s="34" t="s">
        <v>65</v>
      </c>
    </row>
    <row r="87" spans="1:16" s="90" customFormat="1" ht="12.75" customHeight="1">
      <c r="A87" s="5"/>
      <c r="B87" s="34"/>
      <c r="C87" s="91"/>
      <c r="D87" s="91"/>
      <c r="E87" s="91"/>
      <c r="F87" s="91"/>
      <c r="G87" s="91"/>
      <c r="H87" s="91"/>
      <c r="I87" s="91"/>
      <c r="J87" s="91"/>
      <c r="K87" s="91"/>
      <c r="L87" s="45" t="s">
        <v>52</v>
      </c>
      <c r="M87" s="92"/>
    </row>
    <row r="88" spans="1:16" ht="28.5" customHeight="1">
      <c r="A88" s="93"/>
      <c r="B88" s="94" t="s">
        <v>66</v>
      </c>
      <c r="C88" s="95"/>
      <c r="D88" s="95"/>
      <c r="E88" s="96"/>
      <c r="F88" s="97" t="s">
        <v>46</v>
      </c>
      <c r="G88" s="51" t="s">
        <v>54</v>
      </c>
      <c r="H88" s="52"/>
      <c r="I88" s="51" t="s">
        <v>55</v>
      </c>
      <c r="J88" s="52"/>
      <c r="K88" s="98" t="s">
        <v>56</v>
      </c>
      <c r="L88" s="98"/>
      <c r="M88" s="99"/>
      <c r="N88" s="100"/>
      <c r="O88" s="100"/>
      <c r="P88" s="15"/>
    </row>
    <row r="89" spans="1:16" ht="12" customHeight="1">
      <c r="A89" s="101"/>
      <c r="B89" s="54">
        <v>1</v>
      </c>
      <c r="C89" s="56"/>
      <c r="D89" s="56"/>
      <c r="E89" s="55"/>
      <c r="F89" s="53">
        <v>2</v>
      </c>
      <c r="G89" s="51">
        <v>3</v>
      </c>
      <c r="H89" s="52"/>
      <c r="I89" s="51">
        <v>4</v>
      </c>
      <c r="J89" s="52"/>
      <c r="K89" s="98">
        <v>5</v>
      </c>
      <c r="L89" s="98"/>
      <c r="M89" s="99"/>
      <c r="N89" s="92"/>
      <c r="O89" s="102"/>
      <c r="P89" s="15"/>
    </row>
    <row r="90" spans="1:16" ht="33" hidden="1" customHeight="1">
      <c r="A90" s="101"/>
      <c r="B90" s="103"/>
      <c r="C90" s="104"/>
      <c r="D90" s="104"/>
      <c r="E90" s="104"/>
      <c r="F90" s="105"/>
      <c r="G90" s="106"/>
      <c r="H90" s="107"/>
      <c r="I90" s="106"/>
      <c r="J90" s="107"/>
      <c r="K90" s="108"/>
      <c r="L90" s="108"/>
      <c r="M90" s="99"/>
      <c r="N90" s="109"/>
      <c r="O90" s="110"/>
      <c r="P90" s="15"/>
    </row>
    <row r="91" spans="1:16" ht="33" customHeight="1">
      <c r="A91" s="101"/>
      <c r="B91" s="47" t="s">
        <v>67</v>
      </c>
      <c r="C91" s="111"/>
      <c r="D91" s="111"/>
      <c r="E91" s="48"/>
      <c r="F91" s="112" t="str">
        <f>C33</f>
        <v>1011090</v>
      </c>
      <c r="G91" s="113" t="s">
        <v>49</v>
      </c>
      <c r="H91" s="114"/>
      <c r="I91" s="115">
        <f>280-100+100</f>
        <v>280</v>
      </c>
      <c r="J91" s="116"/>
      <c r="K91" s="115">
        <f>I91</f>
        <v>280</v>
      </c>
      <c r="L91" s="116"/>
      <c r="M91" s="117"/>
      <c r="N91" s="118"/>
      <c r="O91" s="119"/>
      <c r="P91" s="15"/>
    </row>
    <row r="92" spans="1:16">
      <c r="A92" s="101"/>
      <c r="B92" s="101"/>
      <c r="C92" s="120"/>
      <c r="D92" s="120"/>
      <c r="E92" s="120"/>
      <c r="F92" s="120"/>
      <c r="G92" s="120"/>
      <c r="H92" s="119"/>
      <c r="I92" s="121"/>
      <c r="J92" s="119"/>
      <c r="K92" s="119"/>
      <c r="L92" s="119"/>
      <c r="M92" s="119"/>
    </row>
    <row r="93" spans="1:16">
      <c r="A93" s="122"/>
      <c r="B93" s="122"/>
      <c r="C93" s="123"/>
      <c r="D93" s="124"/>
      <c r="E93" s="124"/>
      <c r="F93" s="124"/>
      <c r="G93" s="124"/>
      <c r="H93" s="125"/>
      <c r="I93" s="124"/>
      <c r="J93" s="124"/>
    </row>
    <row r="94" spans="1:16" ht="18.75">
      <c r="A94" s="7"/>
      <c r="B94" s="8" t="s">
        <v>68</v>
      </c>
      <c r="C94" s="34" t="s">
        <v>69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</row>
    <row r="95" spans="1:16" ht="10.5" customHeight="1"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1:16" ht="26.25" customHeight="1">
      <c r="A96" s="126" t="s">
        <v>45</v>
      </c>
      <c r="B96" s="127" t="s">
        <v>46</v>
      </c>
      <c r="C96" s="128"/>
      <c r="D96" s="127" t="s">
        <v>70</v>
      </c>
      <c r="E96" s="129"/>
      <c r="F96" s="128"/>
      <c r="G96" s="130" t="s">
        <v>71</v>
      </c>
      <c r="H96" s="127" t="s">
        <v>72</v>
      </c>
      <c r="I96" s="128"/>
      <c r="J96" s="127" t="s">
        <v>73</v>
      </c>
      <c r="K96" s="129"/>
      <c r="L96" s="129"/>
      <c r="M96" s="128"/>
    </row>
    <row r="97" spans="1:14" s="3" customFormat="1" ht="11.25" customHeight="1">
      <c r="A97" s="131">
        <v>1</v>
      </c>
      <c r="B97" s="54">
        <v>2</v>
      </c>
      <c r="C97" s="55"/>
      <c r="D97" s="54">
        <v>3</v>
      </c>
      <c r="E97" s="56"/>
      <c r="F97" s="55"/>
      <c r="G97" s="53">
        <v>4</v>
      </c>
      <c r="H97" s="54">
        <v>5</v>
      </c>
      <c r="I97" s="55"/>
      <c r="J97" s="54">
        <v>6</v>
      </c>
      <c r="K97" s="56"/>
      <c r="L97" s="56"/>
      <c r="M97" s="55"/>
    </row>
    <row r="98" spans="1:14" ht="20.25" customHeight="1">
      <c r="A98" s="132">
        <v>1</v>
      </c>
      <c r="B98" s="133" t="s">
        <v>18</v>
      </c>
      <c r="C98" s="133"/>
      <c r="D98" s="134" t="s">
        <v>74</v>
      </c>
      <c r="E98" s="135"/>
      <c r="F98" s="135"/>
      <c r="G98" s="135"/>
      <c r="H98" s="135"/>
      <c r="I98" s="135"/>
      <c r="J98" s="135"/>
      <c r="K98" s="135"/>
      <c r="L98" s="135"/>
      <c r="M98" s="136"/>
    </row>
    <row r="99" spans="1:14" ht="15" customHeight="1">
      <c r="A99" s="137"/>
      <c r="B99" s="127"/>
      <c r="C99" s="128"/>
      <c r="D99" s="138" t="s">
        <v>75</v>
      </c>
      <c r="E99" s="139"/>
      <c r="F99" s="140"/>
      <c r="G99" s="141"/>
      <c r="H99" s="142"/>
      <c r="I99" s="143"/>
      <c r="J99" s="144"/>
      <c r="K99" s="145"/>
      <c r="L99" s="145"/>
      <c r="M99" s="146"/>
    </row>
    <row r="100" spans="1:14" ht="24.75" customHeight="1">
      <c r="A100" s="147"/>
      <c r="B100" s="127"/>
      <c r="C100" s="128"/>
      <c r="D100" s="148" t="s">
        <v>76</v>
      </c>
      <c r="E100" s="149"/>
      <c r="F100" s="150"/>
      <c r="G100" s="151" t="s">
        <v>77</v>
      </c>
      <c r="H100" s="152" t="s">
        <v>78</v>
      </c>
      <c r="I100" s="153"/>
      <c r="J100" s="154">
        <v>2</v>
      </c>
      <c r="K100" s="155"/>
      <c r="L100" s="155"/>
      <c r="M100" s="156"/>
    </row>
    <row r="101" spans="1:14" ht="30" customHeight="1">
      <c r="A101" s="147"/>
      <c r="B101" s="127"/>
      <c r="C101" s="128"/>
      <c r="D101" s="157" t="s">
        <v>79</v>
      </c>
      <c r="E101" s="158"/>
      <c r="F101" s="159"/>
      <c r="G101" s="151" t="s">
        <v>77</v>
      </c>
      <c r="H101" s="160"/>
      <c r="I101" s="161"/>
      <c r="J101" s="162">
        <v>49.45</v>
      </c>
      <c r="K101" s="163"/>
      <c r="L101" s="163"/>
      <c r="M101" s="164"/>
    </row>
    <row r="102" spans="1:14" ht="29.25" customHeight="1">
      <c r="A102" s="165"/>
      <c r="B102" s="127"/>
      <c r="C102" s="128"/>
      <c r="D102" s="157" t="s">
        <v>80</v>
      </c>
      <c r="E102" s="158"/>
      <c r="F102" s="159"/>
      <c r="G102" s="151" t="s">
        <v>81</v>
      </c>
      <c r="H102" s="160"/>
      <c r="I102" s="161"/>
      <c r="J102" s="162">
        <v>34</v>
      </c>
      <c r="K102" s="163"/>
      <c r="L102" s="163"/>
      <c r="M102" s="164"/>
      <c r="N102" s="166"/>
    </row>
    <row r="103" spans="1:14" ht="42.75" customHeight="1">
      <c r="A103" s="165"/>
      <c r="B103" s="127"/>
      <c r="C103" s="128"/>
      <c r="D103" s="157" t="s">
        <v>82</v>
      </c>
      <c r="E103" s="158"/>
      <c r="F103" s="159"/>
      <c r="G103" s="151" t="s">
        <v>81</v>
      </c>
      <c r="H103" s="160"/>
      <c r="I103" s="161"/>
      <c r="J103" s="162">
        <f>10+1</f>
        <v>11</v>
      </c>
      <c r="K103" s="163"/>
      <c r="L103" s="163"/>
      <c r="M103" s="164"/>
      <c r="N103" s="166"/>
    </row>
    <row r="104" spans="1:14" ht="15.75" customHeight="1">
      <c r="A104" s="165"/>
      <c r="B104" s="127"/>
      <c r="C104" s="128"/>
      <c r="D104" s="157" t="s">
        <v>83</v>
      </c>
      <c r="E104" s="158"/>
      <c r="F104" s="159"/>
      <c r="G104" s="151" t="s">
        <v>81</v>
      </c>
      <c r="H104" s="160"/>
      <c r="I104" s="161"/>
      <c r="J104" s="162">
        <f>1+2</f>
        <v>3</v>
      </c>
      <c r="K104" s="163"/>
      <c r="L104" s="163"/>
      <c r="M104" s="164"/>
    </row>
    <row r="105" spans="1:14" ht="15.75" customHeight="1">
      <c r="A105" s="165"/>
      <c r="B105" s="127"/>
      <c r="C105" s="128"/>
      <c r="D105" s="157" t="s">
        <v>84</v>
      </c>
      <c r="E105" s="158"/>
      <c r="F105" s="159"/>
      <c r="G105" s="151" t="s">
        <v>81</v>
      </c>
      <c r="H105" s="160"/>
      <c r="I105" s="161"/>
      <c r="J105" s="162">
        <f>14+2</f>
        <v>16</v>
      </c>
      <c r="K105" s="163"/>
      <c r="L105" s="163"/>
      <c r="M105" s="164"/>
    </row>
    <row r="106" spans="1:14" ht="15.75" customHeight="1">
      <c r="A106" s="165"/>
      <c r="B106" s="127"/>
      <c r="C106" s="128"/>
      <c r="D106" s="157" t="s">
        <v>85</v>
      </c>
      <c r="E106" s="158"/>
      <c r="F106" s="159"/>
      <c r="G106" s="151" t="s">
        <v>81</v>
      </c>
      <c r="H106" s="167"/>
      <c r="I106" s="168"/>
      <c r="J106" s="162">
        <f>J105+J104+J103+J102</f>
        <v>64</v>
      </c>
      <c r="K106" s="163"/>
      <c r="L106" s="163"/>
      <c r="M106" s="164"/>
    </row>
    <row r="107" spans="1:14" ht="40.5" customHeight="1">
      <c r="A107" s="147"/>
      <c r="B107" s="127"/>
      <c r="C107" s="128"/>
      <c r="D107" s="148" t="s">
        <v>86</v>
      </c>
      <c r="E107" s="149"/>
      <c r="F107" s="150"/>
      <c r="G107" s="151" t="s">
        <v>87</v>
      </c>
      <c r="H107" s="169" t="s">
        <v>88</v>
      </c>
      <c r="I107" s="170"/>
      <c r="J107" s="171">
        <f>L79</f>
        <v>4301.6395600000005</v>
      </c>
      <c r="K107" s="172"/>
      <c r="L107" s="172"/>
      <c r="M107" s="173"/>
    </row>
    <row r="108" spans="1:14" ht="17.25" customHeight="1">
      <c r="A108" s="147"/>
      <c r="B108" s="127"/>
      <c r="C108" s="128"/>
      <c r="D108" s="138" t="s">
        <v>89</v>
      </c>
      <c r="E108" s="139"/>
      <c r="F108" s="140"/>
      <c r="G108" s="174"/>
      <c r="H108" s="175"/>
      <c r="I108" s="176"/>
      <c r="J108" s="177"/>
      <c r="K108" s="178"/>
      <c r="L108" s="178"/>
      <c r="M108" s="179"/>
    </row>
    <row r="109" spans="1:14" ht="52.5" customHeight="1">
      <c r="A109" s="147"/>
      <c r="B109" s="127"/>
      <c r="C109" s="128"/>
      <c r="D109" s="148" t="s">
        <v>90</v>
      </c>
      <c r="E109" s="149"/>
      <c r="F109" s="150"/>
      <c r="G109" s="180" t="s">
        <v>81</v>
      </c>
      <c r="H109" s="51" t="s">
        <v>78</v>
      </c>
      <c r="I109" s="52"/>
      <c r="J109" s="181">
        <v>1134</v>
      </c>
      <c r="K109" s="182"/>
      <c r="L109" s="182"/>
      <c r="M109" s="183"/>
      <c r="N109" s="184"/>
    </row>
    <row r="110" spans="1:14" ht="15.75" customHeight="1">
      <c r="A110" s="147"/>
      <c r="B110" s="127"/>
      <c r="C110" s="128"/>
      <c r="D110" s="138" t="s">
        <v>91</v>
      </c>
      <c r="E110" s="139"/>
      <c r="F110" s="140"/>
      <c r="G110" s="151"/>
      <c r="H110" s="175"/>
      <c r="I110" s="176"/>
      <c r="J110" s="185"/>
      <c r="K110" s="186"/>
      <c r="L110" s="186"/>
      <c r="M110" s="187"/>
    </row>
    <row r="111" spans="1:14" ht="29.25" customHeight="1">
      <c r="A111" s="147"/>
      <c r="B111" s="127"/>
      <c r="C111" s="128"/>
      <c r="D111" s="148" t="s">
        <v>92</v>
      </c>
      <c r="E111" s="149"/>
      <c r="F111" s="150"/>
      <c r="G111" s="151" t="s">
        <v>87</v>
      </c>
      <c r="H111" s="175" t="s">
        <v>93</v>
      </c>
      <c r="I111" s="176"/>
      <c r="J111" s="181">
        <f>L79/J109</f>
        <v>3.793332945326279</v>
      </c>
      <c r="K111" s="182"/>
      <c r="L111" s="182"/>
      <c r="M111" s="183"/>
    </row>
    <row r="112" spans="1:14" ht="15.75" customHeight="1">
      <c r="A112" s="147"/>
      <c r="B112" s="127"/>
      <c r="C112" s="128"/>
      <c r="D112" s="138" t="s">
        <v>94</v>
      </c>
      <c r="E112" s="139"/>
      <c r="F112" s="140"/>
      <c r="G112" s="188"/>
      <c r="H112" s="175"/>
      <c r="I112" s="176"/>
      <c r="J112" s="185"/>
      <c r="K112" s="186"/>
      <c r="L112" s="186"/>
      <c r="M112" s="187"/>
    </row>
    <row r="113" spans="1:13" ht="52.5" customHeight="1">
      <c r="A113" s="147"/>
      <c r="B113" s="127"/>
      <c r="C113" s="128"/>
      <c r="D113" s="148" t="s">
        <v>95</v>
      </c>
      <c r="E113" s="149"/>
      <c r="F113" s="150"/>
      <c r="G113" s="189" t="s">
        <v>81</v>
      </c>
      <c r="H113" s="51" t="s">
        <v>78</v>
      </c>
      <c r="I113" s="52"/>
      <c r="J113" s="181">
        <v>2500</v>
      </c>
      <c r="K113" s="182"/>
      <c r="L113" s="182"/>
      <c r="M113" s="183"/>
    </row>
    <row r="114" spans="1:13" ht="30.75" customHeight="1">
      <c r="A114" s="147"/>
      <c r="B114" s="190"/>
      <c r="C114" s="190"/>
      <c r="D114" s="149" t="s">
        <v>96</v>
      </c>
      <c r="E114" s="149"/>
      <c r="F114" s="150"/>
      <c r="G114" s="180" t="s">
        <v>97</v>
      </c>
      <c r="H114" s="175" t="s">
        <v>93</v>
      </c>
      <c r="I114" s="176"/>
      <c r="J114" s="191">
        <f>J109/J113*100</f>
        <v>45.36</v>
      </c>
      <c r="K114" s="191"/>
      <c r="L114" s="191"/>
      <c r="M114" s="191"/>
    </row>
    <row r="115" spans="1:13" ht="22.5" customHeight="1">
      <c r="A115" s="192">
        <v>2</v>
      </c>
      <c r="B115" s="193" t="s">
        <v>18</v>
      </c>
      <c r="C115" s="193"/>
      <c r="D115" s="135" t="s">
        <v>98</v>
      </c>
      <c r="E115" s="135"/>
      <c r="F115" s="135"/>
      <c r="G115" s="135"/>
      <c r="H115" s="135"/>
      <c r="I115" s="135"/>
      <c r="J115" s="135"/>
      <c r="K115" s="135"/>
      <c r="L115" s="135"/>
      <c r="M115" s="136"/>
    </row>
    <row r="116" spans="1:13" ht="15" customHeight="1">
      <c r="A116" s="147"/>
      <c r="B116" s="194"/>
      <c r="C116" s="194"/>
      <c r="D116" s="139" t="s">
        <v>99</v>
      </c>
      <c r="E116" s="139"/>
      <c r="F116" s="139"/>
      <c r="G116" s="195"/>
      <c r="H116" s="144"/>
      <c r="I116" s="146"/>
      <c r="J116" s="196"/>
      <c r="K116" s="196"/>
      <c r="L116" s="196"/>
      <c r="M116" s="196"/>
    </row>
    <row r="117" spans="1:13" ht="35.25" customHeight="1">
      <c r="A117" s="174"/>
      <c r="B117" s="197"/>
      <c r="C117" s="197"/>
      <c r="D117" s="198" t="s">
        <v>100</v>
      </c>
      <c r="E117" s="199"/>
      <c r="F117" s="199"/>
      <c r="G117" s="188" t="s">
        <v>87</v>
      </c>
      <c r="H117" s="200" t="s">
        <v>101</v>
      </c>
      <c r="I117" s="201"/>
      <c r="J117" s="202">
        <f>SUM(J118:M121)</f>
        <v>491.4</v>
      </c>
      <c r="K117" s="202"/>
      <c r="L117" s="202"/>
      <c r="M117" s="202"/>
    </row>
    <row r="118" spans="1:13" ht="15" customHeight="1">
      <c r="A118" s="203"/>
      <c r="B118" s="197"/>
      <c r="C118" s="197"/>
      <c r="D118" s="204" t="s">
        <v>102</v>
      </c>
      <c r="E118" s="205"/>
      <c r="F118" s="205"/>
      <c r="G118" s="188" t="s">
        <v>87</v>
      </c>
      <c r="H118" s="206"/>
      <c r="I118" s="207"/>
      <c r="J118" s="202">
        <v>230</v>
      </c>
      <c r="K118" s="202"/>
      <c r="L118" s="202"/>
      <c r="M118" s="202"/>
    </row>
    <row r="119" spans="1:13" ht="27" customHeight="1">
      <c r="A119" s="208"/>
      <c r="B119" s="197"/>
      <c r="C119" s="197"/>
      <c r="D119" s="209" t="s">
        <v>103</v>
      </c>
      <c r="E119" s="210"/>
      <c r="F119" s="210"/>
      <c r="G119" s="188" t="s">
        <v>87</v>
      </c>
      <c r="H119" s="206"/>
      <c r="I119" s="207"/>
      <c r="J119" s="202">
        <v>6.1</v>
      </c>
      <c r="K119" s="202"/>
      <c r="L119" s="202"/>
      <c r="M119" s="202"/>
    </row>
    <row r="120" spans="1:13" ht="27" customHeight="1">
      <c r="A120" s="208"/>
      <c r="B120" s="197"/>
      <c r="C120" s="197"/>
      <c r="D120" s="209" t="s">
        <v>104</v>
      </c>
      <c r="E120" s="210"/>
      <c r="F120" s="210"/>
      <c r="G120" s="188" t="s">
        <v>87</v>
      </c>
      <c r="H120" s="206"/>
      <c r="I120" s="207"/>
      <c r="J120" s="202">
        <v>181.2</v>
      </c>
      <c r="K120" s="202"/>
      <c r="L120" s="202"/>
      <c r="M120" s="202"/>
    </row>
    <row r="121" spans="1:13" ht="15" customHeight="1">
      <c r="A121" s="203"/>
      <c r="B121" s="197"/>
      <c r="C121" s="197"/>
      <c r="D121" s="204" t="s">
        <v>105</v>
      </c>
      <c r="E121" s="205"/>
      <c r="F121" s="205"/>
      <c r="G121" s="188" t="s">
        <v>87</v>
      </c>
      <c r="H121" s="211"/>
      <c r="I121" s="212"/>
      <c r="J121" s="202">
        <f>41.3+J80</f>
        <v>74.099999999999994</v>
      </c>
      <c r="K121" s="202"/>
      <c r="L121" s="202"/>
      <c r="M121" s="202"/>
    </row>
    <row r="122" spans="1:13" ht="30" customHeight="1">
      <c r="A122" s="208"/>
      <c r="B122" s="197"/>
      <c r="C122" s="197"/>
      <c r="D122" s="204" t="s">
        <v>106</v>
      </c>
      <c r="E122" s="205"/>
      <c r="F122" s="205"/>
      <c r="G122" s="188" t="s">
        <v>107</v>
      </c>
      <c r="H122" s="200" t="s">
        <v>108</v>
      </c>
      <c r="I122" s="201"/>
      <c r="J122" s="202">
        <v>484.48</v>
      </c>
      <c r="K122" s="202"/>
      <c r="L122" s="202"/>
      <c r="M122" s="202"/>
    </row>
    <row r="123" spans="1:13" ht="15" customHeight="1">
      <c r="A123" s="203"/>
      <c r="B123" s="197"/>
      <c r="C123" s="197"/>
      <c r="D123" s="213" t="s">
        <v>109</v>
      </c>
      <c r="E123" s="214"/>
      <c r="F123" s="214"/>
      <c r="G123" s="188" t="s">
        <v>107</v>
      </c>
      <c r="H123" s="211"/>
      <c r="I123" s="212"/>
      <c r="J123" s="202">
        <v>484.48</v>
      </c>
      <c r="K123" s="202"/>
      <c r="L123" s="202"/>
      <c r="M123" s="202"/>
    </row>
    <row r="124" spans="1:13" ht="18.75" customHeight="1">
      <c r="A124" s="203"/>
      <c r="B124" s="215"/>
      <c r="C124" s="215"/>
      <c r="D124" s="138" t="s">
        <v>89</v>
      </c>
      <c r="E124" s="216"/>
      <c r="F124" s="216"/>
      <c r="G124" s="217"/>
      <c r="H124" s="218"/>
      <c r="I124" s="219"/>
      <c r="J124" s="202"/>
      <c r="K124" s="202"/>
      <c r="L124" s="202"/>
      <c r="M124" s="202"/>
    </row>
    <row r="125" spans="1:13" ht="16.5" customHeight="1">
      <c r="A125" s="203"/>
      <c r="B125" s="215"/>
      <c r="C125" s="215"/>
      <c r="D125" s="204" t="s">
        <v>102</v>
      </c>
      <c r="E125" s="205"/>
      <c r="F125" s="205"/>
      <c r="G125" s="188" t="s">
        <v>110</v>
      </c>
      <c r="H125" s="206" t="s">
        <v>111</v>
      </c>
      <c r="I125" s="207"/>
      <c r="J125" s="202">
        <f>125</f>
        <v>125</v>
      </c>
      <c r="K125" s="202"/>
      <c r="L125" s="202"/>
      <c r="M125" s="202"/>
    </row>
    <row r="126" spans="1:13" ht="14.25" customHeight="1">
      <c r="A126" s="203"/>
      <c r="B126" s="215"/>
      <c r="C126" s="215"/>
      <c r="D126" s="209" t="s">
        <v>103</v>
      </c>
      <c r="E126" s="210"/>
      <c r="F126" s="210"/>
      <c r="G126" s="188" t="s">
        <v>112</v>
      </c>
      <c r="H126" s="206"/>
      <c r="I126" s="207"/>
      <c r="J126" s="202">
        <v>282</v>
      </c>
      <c r="K126" s="202"/>
      <c r="L126" s="202"/>
      <c r="M126" s="202"/>
    </row>
    <row r="127" spans="1:13" ht="14.25" customHeight="1">
      <c r="A127" s="203"/>
      <c r="B127" s="215"/>
      <c r="C127" s="215"/>
      <c r="D127" s="209" t="s">
        <v>104</v>
      </c>
      <c r="E127" s="210"/>
      <c r="F127" s="210"/>
      <c r="G127" s="188" t="s">
        <v>112</v>
      </c>
      <c r="H127" s="206"/>
      <c r="I127" s="207"/>
      <c r="J127" s="202">
        <v>14500</v>
      </c>
      <c r="K127" s="202"/>
      <c r="L127" s="202"/>
      <c r="M127" s="202"/>
    </row>
    <row r="128" spans="1:13" ht="24.95" customHeight="1">
      <c r="A128" s="203"/>
      <c r="B128" s="215"/>
      <c r="C128" s="215"/>
      <c r="D128" s="204" t="s">
        <v>105</v>
      </c>
      <c r="E128" s="205"/>
      <c r="F128" s="205"/>
      <c r="G128" s="188" t="s">
        <v>113</v>
      </c>
      <c r="H128" s="211"/>
      <c r="I128" s="212"/>
      <c r="J128" s="202">
        <v>34925</v>
      </c>
      <c r="K128" s="202"/>
      <c r="L128" s="202"/>
      <c r="M128" s="202"/>
    </row>
    <row r="129" spans="1:14" ht="15" customHeight="1">
      <c r="A129" s="220"/>
      <c r="B129" s="138"/>
      <c r="C129" s="139"/>
      <c r="D129" s="139" t="s">
        <v>91</v>
      </c>
      <c r="E129" s="139"/>
      <c r="F129" s="139"/>
      <c r="G129" s="139"/>
      <c r="H129" s="139"/>
      <c r="I129" s="140"/>
      <c r="J129" s="218"/>
      <c r="K129" s="221"/>
      <c r="L129" s="221"/>
      <c r="M129" s="219"/>
    </row>
    <row r="130" spans="1:14" ht="36.75" customHeight="1">
      <c r="A130" s="222"/>
      <c r="B130" s="215"/>
      <c r="C130" s="215"/>
      <c r="D130" s="223" t="s">
        <v>102</v>
      </c>
      <c r="E130" s="223"/>
      <c r="F130" s="223"/>
      <c r="G130" s="224" t="s">
        <v>114</v>
      </c>
      <c r="H130" s="225" t="s">
        <v>115</v>
      </c>
      <c r="I130" s="225"/>
      <c r="J130" s="202">
        <f>J125/J123</f>
        <v>0.25800858652575959</v>
      </c>
      <c r="K130" s="202"/>
      <c r="L130" s="202"/>
      <c r="M130" s="202"/>
    </row>
    <row r="131" spans="1:14" ht="27" customHeight="1">
      <c r="A131" s="222"/>
      <c r="B131" s="215"/>
      <c r="C131" s="215"/>
      <c r="D131" s="223" t="s">
        <v>103</v>
      </c>
      <c r="E131" s="223"/>
      <c r="F131" s="223"/>
      <c r="G131" s="224" t="s">
        <v>116</v>
      </c>
      <c r="H131" s="225" t="s">
        <v>115</v>
      </c>
      <c r="I131" s="225"/>
      <c r="J131" s="202">
        <f>J126/1194</f>
        <v>0.23618090452261306</v>
      </c>
      <c r="K131" s="202"/>
      <c r="L131" s="202"/>
      <c r="M131" s="202"/>
    </row>
    <row r="132" spans="1:14" ht="27" customHeight="1">
      <c r="A132" s="222"/>
      <c r="B132" s="215"/>
      <c r="C132" s="215"/>
      <c r="D132" s="226" t="s">
        <v>104</v>
      </c>
      <c r="E132" s="226"/>
      <c r="F132" s="226"/>
      <c r="G132" s="224" t="s">
        <v>117</v>
      </c>
      <c r="H132" s="225" t="s">
        <v>115</v>
      </c>
      <c r="I132" s="225"/>
      <c r="J132" s="202">
        <f>J127/J123</f>
        <v>29.92899603698811</v>
      </c>
      <c r="K132" s="202"/>
      <c r="L132" s="202"/>
      <c r="M132" s="202"/>
    </row>
    <row r="133" spans="1:14" ht="29.25" customHeight="1">
      <c r="A133" s="222"/>
      <c r="B133" s="215"/>
      <c r="C133" s="215"/>
      <c r="D133" s="223" t="s">
        <v>105</v>
      </c>
      <c r="E133" s="223"/>
      <c r="F133" s="223"/>
      <c r="G133" s="224" t="s">
        <v>118</v>
      </c>
      <c r="H133" s="225" t="s">
        <v>115</v>
      </c>
      <c r="I133" s="225"/>
      <c r="J133" s="202">
        <f>J128/1194</f>
        <v>29.25041876046901</v>
      </c>
      <c r="K133" s="202"/>
      <c r="L133" s="202"/>
      <c r="M133" s="202"/>
    </row>
    <row r="134" spans="1:14" ht="14.25" customHeight="1">
      <c r="A134" s="222"/>
      <c r="B134" s="194"/>
      <c r="C134" s="194"/>
      <c r="D134" s="194" t="s">
        <v>94</v>
      </c>
      <c r="E134" s="194"/>
      <c r="F134" s="194"/>
      <c r="G134" s="188"/>
      <c r="H134" s="225"/>
      <c r="I134" s="225"/>
      <c r="J134" s="202"/>
      <c r="K134" s="202"/>
      <c r="L134" s="202"/>
      <c r="M134" s="202"/>
    </row>
    <row r="135" spans="1:14" ht="31.5" customHeight="1">
      <c r="A135" s="222"/>
      <c r="B135" s="215"/>
      <c r="C135" s="215"/>
      <c r="D135" s="227" t="s">
        <v>119</v>
      </c>
      <c r="E135" s="227"/>
      <c r="F135" s="227"/>
      <c r="G135" s="188"/>
      <c r="H135" s="225" t="s">
        <v>115</v>
      </c>
      <c r="I135" s="225"/>
      <c r="J135" s="202" t="s">
        <v>49</v>
      </c>
      <c r="K135" s="202"/>
      <c r="L135" s="202"/>
      <c r="M135" s="202"/>
    </row>
    <row r="136" spans="1:14" ht="15.75" customHeight="1">
      <c r="A136" s="222"/>
      <c r="B136" s="215"/>
      <c r="C136" s="215"/>
      <c r="D136" s="223" t="s">
        <v>102</v>
      </c>
      <c r="E136" s="223"/>
      <c r="F136" s="223"/>
      <c r="G136" s="188" t="s">
        <v>110</v>
      </c>
      <c r="H136" s="225" t="s">
        <v>115</v>
      </c>
      <c r="I136" s="225"/>
      <c r="J136" s="202">
        <f>J125*1%</f>
        <v>1.25</v>
      </c>
      <c r="K136" s="202"/>
      <c r="L136" s="202"/>
      <c r="M136" s="202"/>
    </row>
    <row r="137" spans="1:14" ht="15" customHeight="1">
      <c r="A137" s="222"/>
      <c r="B137" s="215"/>
      <c r="C137" s="215"/>
      <c r="D137" s="223" t="s">
        <v>103</v>
      </c>
      <c r="E137" s="223"/>
      <c r="F137" s="223"/>
      <c r="G137" s="188" t="s">
        <v>112</v>
      </c>
      <c r="H137" s="225" t="s">
        <v>115</v>
      </c>
      <c r="I137" s="225"/>
      <c r="J137" s="202">
        <f>J126*1%</f>
        <v>2.82</v>
      </c>
      <c r="K137" s="202"/>
      <c r="L137" s="202"/>
      <c r="M137" s="202"/>
    </row>
    <row r="138" spans="1:14" ht="15" customHeight="1">
      <c r="A138" s="222"/>
      <c r="B138" s="215"/>
      <c r="C138" s="215"/>
      <c r="D138" s="226" t="s">
        <v>104</v>
      </c>
      <c r="E138" s="226"/>
      <c r="F138" s="226"/>
      <c r="G138" s="188" t="s">
        <v>112</v>
      </c>
      <c r="H138" s="225" t="s">
        <v>115</v>
      </c>
      <c r="I138" s="225"/>
      <c r="J138" s="202">
        <f>J127*1%</f>
        <v>145</v>
      </c>
      <c r="K138" s="202"/>
      <c r="L138" s="202"/>
      <c r="M138" s="202"/>
      <c r="N138" s="228"/>
    </row>
    <row r="139" spans="1:14" ht="28.5" customHeight="1">
      <c r="A139" s="222"/>
      <c r="B139" s="215"/>
      <c r="C139" s="215"/>
      <c r="D139" s="223" t="s">
        <v>105</v>
      </c>
      <c r="E139" s="223"/>
      <c r="F139" s="223"/>
      <c r="G139" s="188" t="s">
        <v>120</v>
      </c>
      <c r="H139" s="225" t="s">
        <v>115</v>
      </c>
      <c r="I139" s="225"/>
      <c r="J139" s="202">
        <f>J128*1%</f>
        <v>349.25</v>
      </c>
      <c r="K139" s="202"/>
      <c r="L139" s="202"/>
      <c r="M139" s="202"/>
    </row>
    <row r="140" spans="1:14" ht="59.25" customHeight="1">
      <c r="A140" s="222"/>
      <c r="B140" s="215"/>
      <c r="C140" s="215"/>
      <c r="D140" s="227" t="s">
        <v>121</v>
      </c>
      <c r="E140" s="227"/>
      <c r="F140" s="227"/>
      <c r="G140" s="188" t="s">
        <v>87</v>
      </c>
      <c r="H140" s="225" t="s">
        <v>115</v>
      </c>
      <c r="I140" s="225"/>
      <c r="J140" s="202">
        <v>3.3980000000000001</v>
      </c>
      <c r="K140" s="202"/>
      <c r="L140" s="202"/>
      <c r="M140" s="202"/>
    </row>
    <row r="141" spans="1:14" s="90" customFormat="1" ht="18.75">
      <c r="A141" s="222">
        <v>3</v>
      </c>
      <c r="B141" s="229" t="s">
        <v>18</v>
      </c>
      <c r="C141" s="229"/>
      <c r="D141" s="230" t="s">
        <v>122</v>
      </c>
      <c r="E141" s="231"/>
      <c r="F141" s="231"/>
      <c r="G141" s="231"/>
      <c r="H141" s="231"/>
      <c r="I141" s="231"/>
      <c r="J141" s="231"/>
      <c r="K141" s="231"/>
      <c r="L141" s="231"/>
      <c r="M141" s="232"/>
    </row>
    <row r="142" spans="1:14" s="90" customFormat="1" ht="15.75" customHeight="1">
      <c r="A142" s="147"/>
      <c r="B142" s="233"/>
      <c r="C142" s="233"/>
      <c r="D142" s="194" t="s">
        <v>75</v>
      </c>
      <c r="E142" s="194"/>
      <c r="F142" s="194"/>
      <c r="G142" s="217"/>
      <c r="H142" s="234"/>
      <c r="I142" s="234"/>
      <c r="J142" s="234"/>
      <c r="K142" s="234"/>
      <c r="L142" s="234"/>
      <c r="M142" s="234"/>
    </row>
    <row r="143" spans="1:14" ht="45" customHeight="1">
      <c r="A143" s="147"/>
      <c r="B143" s="235"/>
      <c r="C143" s="235"/>
      <c r="D143" s="227" t="s">
        <v>86</v>
      </c>
      <c r="E143" s="227"/>
      <c r="F143" s="227"/>
      <c r="G143" s="151" t="s">
        <v>87</v>
      </c>
      <c r="H143" s="236" t="s">
        <v>123</v>
      </c>
      <c r="I143" s="236"/>
      <c r="J143" s="202">
        <f>J82</f>
        <v>250</v>
      </c>
      <c r="K143" s="202"/>
      <c r="L143" s="202"/>
      <c r="M143" s="202"/>
    </row>
    <row r="144" spans="1:14" ht="32.25" customHeight="1">
      <c r="A144" s="237"/>
      <c r="B144" s="235"/>
      <c r="C144" s="235"/>
      <c r="D144" s="227" t="s">
        <v>124</v>
      </c>
      <c r="E144" s="227"/>
      <c r="F144" s="227"/>
      <c r="G144" s="151" t="s">
        <v>77</v>
      </c>
      <c r="H144" s="225" t="s">
        <v>125</v>
      </c>
      <c r="I144" s="225"/>
      <c r="J144" s="202">
        <v>1</v>
      </c>
      <c r="K144" s="202"/>
      <c r="L144" s="202"/>
      <c r="M144" s="202"/>
    </row>
    <row r="145" spans="1:14" s="45" customFormat="1" ht="18.75" customHeight="1">
      <c r="A145" s="237"/>
      <c r="B145" s="235"/>
      <c r="C145" s="235"/>
      <c r="D145" s="194" t="s">
        <v>126</v>
      </c>
      <c r="E145" s="194"/>
      <c r="F145" s="194"/>
      <c r="G145" s="217"/>
      <c r="H145" s="234"/>
      <c r="I145" s="234"/>
      <c r="J145" s="202"/>
      <c r="K145" s="202"/>
      <c r="L145" s="202"/>
      <c r="M145" s="202"/>
    </row>
    <row r="146" spans="1:14" ht="34.5" customHeight="1">
      <c r="A146" s="237"/>
      <c r="B146" s="235"/>
      <c r="C146" s="235"/>
      <c r="D146" s="227" t="s">
        <v>127</v>
      </c>
      <c r="E146" s="227"/>
      <c r="F146" s="227"/>
      <c r="G146" s="151" t="s">
        <v>128</v>
      </c>
      <c r="H146" s="152" t="s">
        <v>125</v>
      </c>
      <c r="I146" s="153"/>
      <c r="J146" s="202">
        <v>13</v>
      </c>
      <c r="K146" s="202"/>
      <c r="L146" s="202"/>
      <c r="M146" s="202"/>
    </row>
    <row r="147" spans="1:14" ht="24.75" customHeight="1">
      <c r="A147" s="237"/>
      <c r="B147" s="235"/>
      <c r="C147" s="235"/>
      <c r="D147" s="227" t="s">
        <v>129</v>
      </c>
      <c r="E147" s="227"/>
      <c r="F147" s="227"/>
      <c r="G147" s="151" t="s">
        <v>130</v>
      </c>
      <c r="H147" s="167"/>
      <c r="I147" s="168"/>
      <c r="J147" s="202">
        <v>60</v>
      </c>
      <c r="K147" s="202"/>
      <c r="L147" s="202"/>
      <c r="M147" s="202"/>
    </row>
    <row r="148" spans="1:14" ht="18" customHeight="1">
      <c r="A148" s="237"/>
      <c r="B148" s="235"/>
      <c r="C148" s="235"/>
      <c r="D148" s="194" t="s">
        <v>131</v>
      </c>
      <c r="E148" s="194"/>
      <c r="F148" s="194"/>
      <c r="G148" s="217"/>
      <c r="H148" s="234"/>
      <c r="I148" s="234"/>
      <c r="J148" s="202">
        <f>100/J147</f>
        <v>1.6666666666666667</v>
      </c>
      <c r="K148" s="202"/>
      <c r="L148" s="202"/>
      <c r="M148" s="202"/>
    </row>
    <row r="149" spans="1:14" ht="30.75" customHeight="1">
      <c r="A149" s="237"/>
      <c r="B149" s="235"/>
      <c r="C149" s="235"/>
      <c r="D149" s="227" t="s">
        <v>132</v>
      </c>
      <c r="E149" s="227"/>
      <c r="F149" s="227"/>
      <c r="G149" s="151" t="s">
        <v>87</v>
      </c>
      <c r="H149" s="152" t="s">
        <v>133</v>
      </c>
      <c r="I149" s="153"/>
      <c r="J149" s="202">
        <f>150/J146</f>
        <v>11.538461538461538</v>
      </c>
      <c r="K149" s="202"/>
      <c r="L149" s="202"/>
      <c r="M149" s="202"/>
    </row>
    <row r="150" spans="1:14" ht="30.75" customHeight="1">
      <c r="A150" s="237"/>
      <c r="B150" s="235"/>
      <c r="C150" s="235"/>
      <c r="D150" s="227" t="s">
        <v>134</v>
      </c>
      <c r="E150" s="227"/>
      <c r="F150" s="227"/>
      <c r="G150" s="151" t="s">
        <v>87</v>
      </c>
      <c r="H150" s="167"/>
      <c r="I150" s="168"/>
      <c r="J150" s="202">
        <f>100/J147</f>
        <v>1.6666666666666667</v>
      </c>
      <c r="K150" s="202"/>
      <c r="L150" s="202"/>
      <c r="M150" s="202"/>
    </row>
    <row r="151" spans="1:14" ht="15.75" customHeight="1">
      <c r="A151" s="237"/>
      <c r="B151" s="235"/>
      <c r="C151" s="235"/>
      <c r="D151" s="194" t="s">
        <v>135</v>
      </c>
      <c r="E151" s="238"/>
      <c r="F151" s="238"/>
      <c r="G151" s="217"/>
      <c r="H151" s="234"/>
      <c r="I151" s="234"/>
      <c r="J151" s="202"/>
      <c r="K151" s="202"/>
      <c r="L151" s="202"/>
      <c r="M151" s="202"/>
    </row>
    <row r="152" spans="1:14" ht="41.25" customHeight="1">
      <c r="A152" s="237"/>
      <c r="B152" s="235"/>
      <c r="C152" s="235"/>
      <c r="D152" s="227" t="s">
        <v>136</v>
      </c>
      <c r="E152" s="227"/>
      <c r="F152" s="227"/>
      <c r="G152" s="151" t="s">
        <v>97</v>
      </c>
      <c r="H152" s="225" t="s">
        <v>133</v>
      </c>
      <c r="I152" s="225"/>
      <c r="J152" s="202">
        <v>100</v>
      </c>
      <c r="K152" s="202"/>
      <c r="L152" s="202"/>
      <c r="M152" s="202"/>
    </row>
    <row r="153" spans="1:14" ht="21.75" customHeight="1">
      <c r="A153" s="141">
        <v>4</v>
      </c>
      <c r="B153" s="229" t="s">
        <v>18</v>
      </c>
      <c r="C153" s="229"/>
      <c r="D153" s="230" t="s">
        <v>137</v>
      </c>
      <c r="E153" s="231"/>
      <c r="F153" s="231"/>
      <c r="G153" s="231"/>
      <c r="H153" s="231"/>
      <c r="I153" s="231"/>
      <c r="J153" s="231"/>
      <c r="K153" s="231"/>
      <c r="L153" s="231"/>
      <c r="M153" s="232"/>
    </row>
    <row r="154" spans="1:14" ht="15" customHeight="1">
      <c r="A154" s="237"/>
      <c r="B154" s="235"/>
      <c r="C154" s="235"/>
      <c r="D154" s="194" t="s">
        <v>99</v>
      </c>
      <c r="E154" s="194"/>
      <c r="F154" s="194"/>
      <c r="G154" s="151"/>
      <c r="H154" s="233"/>
      <c r="I154" s="233"/>
      <c r="J154" s="234"/>
      <c r="K154" s="234"/>
      <c r="L154" s="234"/>
      <c r="M154" s="234"/>
    </row>
    <row r="155" spans="1:14" ht="45.75" customHeight="1">
      <c r="A155" s="237"/>
      <c r="B155" s="235"/>
      <c r="C155" s="235"/>
      <c r="D155" s="227" t="s">
        <v>86</v>
      </c>
      <c r="E155" s="227"/>
      <c r="F155" s="227"/>
      <c r="G155" s="151" t="s">
        <v>87</v>
      </c>
      <c r="H155" s="236" t="s">
        <v>123</v>
      </c>
      <c r="I155" s="236"/>
      <c r="J155" s="239">
        <f>J83</f>
        <v>20</v>
      </c>
      <c r="K155" s="239"/>
      <c r="L155" s="239"/>
      <c r="M155" s="239"/>
      <c r="N155" s="240"/>
    </row>
    <row r="156" spans="1:14" ht="15" customHeight="1">
      <c r="A156" s="147"/>
      <c r="B156" s="94"/>
      <c r="C156" s="96"/>
      <c r="D156" s="138" t="s">
        <v>89</v>
      </c>
      <c r="E156" s="139"/>
      <c r="F156" s="140"/>
      <c r="G156" s="151"/>
      <c r="H156" s="241"/>
      <c r="I156" s="242"/>
      <c r="J156" s="218"/>
      <c r="K156" s="221"/>
      <c r="L156" s="221"/>
      <c r="M156" s="219"/>
    </row>
    <row r="157" spans="1:14" ht="20.25" customHeight="1">
      <c r="A157" s="147"/>
      <c r="B157" s="94"/>
      <c r="C157" s="96"/>
      <c r="D157" s="148" t="s">
        <v>138</v>
      </c>
      <c r="E157" s="149"/>
      <c r="F157" s="150"/>
      <c r="G157" s="151" t="s">
        <v>77</v>
      </c>
      <c r="H157" s="169" t="s">
        <v>139</v>
      </c>
      <c r="I157" s="243"/>
      <c r="J157" s="244">
        <v>1</v>
      </c>
      <c r="K157" s="245"/>
      <c r="L157" s="245"/>
      <c r="M157" s="246"/>
    </row>
    <row r="158" spans="1:14" ht="15" customHeight="1">
      <c r="A158" s="147"/>
      <c r="B158" s="94"/>
      <c r="C158" s="96"/>
      <c r="D158" s="138" t="s">
        <v>91</v>
      </c>
      <c r="E158" s="139"/>
      <c r="F158" s="140"/>
      <c r="G158" s="151"/>
      <c r="H158" s="175"/>
      <c r="I158" s="176"/>
      <c r="J158" s="218"/>
      <c r="K158" s="221"/>
      <c r="L158" s="221"/>
      <c r="M158" s="219"/>
    </row>
    <row r="159" spans="1:14" ht="30.75" customHeight="1">
      <c r="A159" s="147"/>
      <c r="B159" s="94"/>
      <c r="C159" s="96"/>
      <c r="D159" s="148" t="s">
        <v>140</v>
      </c>
      <c r="E159" s="149"/>
      <c r="F159" s="150"/>
      <c r="G159" s="151" t="s">
        <v>87</v>
      </c>
      <c r="H159" s="175" t="s">
        <v>93</v>
      </c>
      <c r="I159" s="247"/>
      <c r="J159" s="248">
        <f>J155/J157</f>
        <v>20</v>
      </c>
      <c r="K159" s="249"/>
      <c r="L159" s="249"/>
      <c r="M159" s="250"/>
    </row>
    <row r="160" spans="1:14">
      <c r="J160" s="251"/>
      <c r="K160" s="251"/>
    </row>
    <row r="161" spans="1:13" s="90" customFormat="1" ht="18.75">
      <c r="A161" s="7"/>
      <c r="B161" s="7" t="s">
        <v>141</v>
      </c>
      <c r="C161" s="34" t="s">
        <v>142</v>
      </c>
      <c r="J161" s="252"/>
      <c r="K161" s="253"/>
    </row>
    <row r="162" spans="1:13" s="90" customFormat="1" ht="10.5" customHeight="1">
      <c r="A162" s="5"/>
      <c r="B162" s="5"/>
      <c r="C162" s="7"/>
      <c r="D162" s="91"/>
      <c r="E162" s="91"/>
      <c r="F162" s="91"/>
      <c r="G162" s="91"/>
      <c r="H162" s="91"/>
      <c r="I162" s="91"/>
      <c r="J162" s="91"/>
      <c r="K162" s="91"/>
      <c r="L162" s="91"/>
      <c r="M162" s="45" t="s">
        <v>52</v>
      </c>
    </row>
    <row r="163" spans="1:13" ht="39" customHeight="1">
      <c r="A163" s="233" t="s">
        <v>143</v>
      </c>
      <c r="B163" s="98" t="s">
        <v>144</v>
      </c>
      <c r="C163" s="98" t="s">
        <v>46</v>
      </c>
      <c r="D163" s="197" t="s">
        <v>145</v>
      </c>
      <c r="E163" s="197"/>
      <c r="F163" s="197"/>
      <c r="G163" s="197" t="s">
        <v>146</v>
      </c>
      <c r="H163" s="197"/>
      <c r="I163" s="197"/>
      <c r="J163" s="197" t="s">
        <v>147</v>
      </c>
      <c r="K163" s="197"/>
      <c r="L163" s="197"/>
      <c r="M163" s="98" t="s">
        <v>148</v>
      </c>
    </row>
    <row r="164" spans="1:13" ht="39.75" customHeight="1">
      <c r="A164" s="233"/>
      <c r="B164" s="98"/>
      <c r="C164" s="98"/>
      <c r="D164" s="254" t="s">
        <v>54</v>
      </c>
      <c r="E164" s="254" t="s">
        <v>55</v>
      </c>
      <c r="F164" s="254" t="s">
        <v>149</v>
      </c>
      <c r="G164" s="254" t="s">
        <v>54</v>
      </c>
      <c r="H164" s="254" t="s">
        <v>55</v>
      </c>
      <c r="I164" s="254" t="s">
        <v>149</v>
      </c>
      <c r="J164" s="254" t="s">
        <v>54</v>
      </c>
      <c r="K164" s="254" t="s">
        <v>55</v>
      </c>
      <c r="L164" s="254" t="s">
        <v>149</v>
      </c>
      <c r="M164" s="98"/>
    </row>
    <row r="165" spans="1:13" s="45" customFormat="1" ht="11.25" customHeight="1">
      <c r="A165" s="255">
        <v>1</v>
      </c>
      <c r="B165" s="255">
        <v>2</v>
      </c>
      <c r="C165" s="255">
        <v>3</v>
      </c>
      <c r="D165" s="255">
        <v>4</v>
      </c>
      <c r="E165" s="255">
        <v>5</v>
      </c>
      <c r="F165" s="255">
        <v>6</v>
      </c>
      <c r="G165" s="255">
        <v>7</v>
      </c>
      <c r="H165" s="255">
        <v>8</v>
      </c>
      <c r="I165" s="255">
        <v>9</v>
      </c>
      <c r="J165" s="255">
        <v>10</v>
      </c>
      <c r="K165" s="255">
        <v>11</v>
      </c>
      <c r="L165" s="255">
        <v>12</v>
      </c>
      <c r="M165" s="255">
        <v>13</v>
      </c>
    </row>
    <row r="166" spans="1:13" ht="31.5" hidden="1" customHeight="1">
      <c r="A166" s="256"/>
      <c r="B166" s="256"/>
      <c r="C166" s="257"/>
      <c r="D166" s="258"/>
      <c r="E166" s="258"/>
      <c r="F166" s="258"/>
      <c r="G166" s="258"/>
      <c r="H166" s="259"/>
      <c r="I166" s="132"/>
      <c r="J166" s="132"/>
      <c r="K166" s="132"/>
      <c r="L166" s="132"/>
      <c r="M166" s="132"/>
    </row>
    <row r="167" spans="1:13" ht="46.5" hidden="1" customHeight="1">
      <c r="A167" s="256"/>
      <c r="B167" s="256"/>
      <c r="C167" s="257"/>
      <c r="D167" s="260"/>
      <c r="E167" s="260"/>
      <c r="F167" s="260"/>
      <c r="G167" s="260"/>
      <c r="H167" s="261"/>
      <c r="I167" s="132"/>
      <c r="J167" s="132"/>
      <c r="K167" s="132"/>
      <c r="L167" s="132"/>
      <c r="M167" s="132"/>
    </row>
    <row r="168" spans="1:13" ht="30.75" hidden="1" customHeight="1">
      <c r="A168" s="256"/>
      <c r="B168" s="256"/>
      <c r="C168" s="257"/>
      <c r="D168" s="260"/>
      <c r="E168" s="260"/>
      <c r="F168" s="260"/>
      <c r="G168" s="260"/>
      <c r="H168" s="260"/>
      <c r="I168" s="132"/>
      <c r="J168" s="132"/>
      <c r="K168" s="132"/>
      <c r="L168" s="132"/>
      <c r="M168" s="132"/>
    </row>
    <row r="169" spans="1:13" ht="15.75" hidden="1" customHeight="1">
      <c r="A169" s="256"/>
      <c r="B169" s="256"/>
      <c r="C169" s="257"/>
      <c r="D169" s="257"/>
      <c r="E169" s="257"/>
      <c r="F169" s="257"/>
      <c r="G169" s="257"/>
      <c r="H169" s="262"/>
      <c r="I169" s="132"/>
      <c r="J169" s="132"/>
      <c r="K169" s="132"/>
      <c r="L169" s="132"/>
      <c r="M169" s="132"/>
    </row>
    <row r="170" spans="1:13" ht="15.75" hidden="1" customHeight="1">
      <c r="A170" s="256"/>
      <c r="B170" s="256"/>
      <c r="C170" s="257"/>
      <c r="D170" s="257"/>
      <c r="E170" s="257"/>
      <c r="F170" s="257"/>
      <c r="G170" s="257"/>
      <c r="H170" s="262"/>
      <c r="I170" s="132"/>
      <c r="J170" s="132"/>
      <c r="K170" s="132"/>
      <c r="L170" s="132"/>
      <c r="M170" s="132"/>
    </row>
    <row r="171" spans="1:13" ht="15.75" hidden="1" customHeight="1">
      <c r="A171" s="256"/>
      <c r="B171" s="256"/>
      <c r="C171" s="257"/>
      <c r="D171" s="257"/>
      <c r="E171" s="257"/>
      <c r="F171" s="257"/>
      <c r="G171" s="257"/>
      <c r="H171" s="262"/>
      <c r="I171" s="132"/>
      <c r="J171" s="132"/>
      <c r="K171" s="132"/>
      <c r="L171" s="132"/>
      <c r="M171" s="132"/>
    </row>
    <row r="172" spans="1:13" ht="31.5" hidden="1" customHeight="1">
      <c r="A172" s="256"/>
      <c r="B172" s="256"/>
      <c r="C172" s="257"/>
      <c r="D172" s="260"/>
      <c r="E172" s="260"/>
      <c r="F172" s="260"/>
      <c r="G172" s="260"/>
      <c r="H172" s="261"/>
      <c r="I172" s="132"/>
      <c r="J172" s="132"/>
      <c r="K172" s="132"/>
      <c r="L172" s="132"/>
      <c r="M172" s="132"/>
    </row>
    <row r="173" spans="1:13" ht="31.5" hidden="1" customHeight="1">
      <c r="A173" s="256"/>
      <c r="B173" s="256"/>
      <c r="C173" s="257"/>
      <c r="D173" s="258"/>
      <c r="E173" s="258"/>
      <c r="F173" s="258"/>
      <c r="G173" s="258"/>
      <c r="H173" s="259"/>
      <c r="I173" s="132"/>
      <c r="J173" s="132"/>
      <c r="K173" s="132"/>
      <c r="L173" s="132"/>
      <c r="M173" s="132"/>
    </row>
    <row r="174" spans="1:13">
      <c r="A174" s="43" t="s">
        <v>49</v>
      </c>
      <c r="B174" s="43" t="s">
        <v>49</v>
      </c>
      <c r="C174" s="43" t="s">
        <v>49</v>
      </c>
      <c r="D174" s="43" t="s">
        <v>49</v>
      </c>
      <c r="E174" s="43" t="s">
        <v>49</v>
      </c>
      <c r="F174" s="43" t="s">
        <v>49</v>
      </c>
      <c r="G174" s="43" t="s">
        <v>49</v>
      </c>
      <c r="H174" s="43" t="s">
        <v>49</v>
      </c>
      <c r="I174" s="43" t="s">
        <v>49</v>
      </c>
      <c r="J174" s="43" t="s">
        <v>49</v>
      </c>
      <c r="K174" s="43" t="s">
        <v>49</v>
      </c>
      <c r="L174" s="43" t="s">
        <v>49</v>
      </c>
      <c r="M174" s="43" t="s">
        <v>49</v>
      </c>
    </row>
    <row r="175" spans="1:13" hidden="1"/>
    <row r="176" spans="1:13" hidden="1"/>
    <row r="177" spans="2:13" hidden="1"/>
    <row r="178" spans="2:13" hidden="1"/>
    <row r="180" spans="2:13">
      <c r="B180" s="263" t="s">
        <v>150</v>
      </c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</row>
    <row r="181" spans="2:13">
      <c r="B181" s="264" t="s">
        <v>151</v>
      </c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</row>
    <row r="182" spans="2:13" ht="18" customHeight="1">
      <c r="B182" s="264" t="s">
        <v>152</v>
      </c>
      <c r="C182" s="264"/>
      <c r="D182" s="264"/>
      <c r="E182" s="264"/>
      <c r="F182" s="264"/>
      <c r="G182" s="264"/>
      <c r="H182" s="264"/>
      <c r="I182" s="264"/>
      <c r="J182" s="264"/>
      <c r="K182" s="264"/>
      <c r="L182" s="264"/>
      <c r="M182" s="264"/>
    </row>
    <row r="183" spans="2:13" ht="18" customHeight="1"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</row>
    <row r="184" spans="2:13" ht="18" customHeight="1"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</row>
    <row r="185" spans="2:13" ht="18" customHeight="1"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</row>
    <row r="186" spans="2:13" ht="18" customHeight="1"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</row>
    <row r="187" spans="2:13" ht="13.5" customHeight="1"/>
    <row r="188" spans="2:13" ht="18.75">
      <c r="B188" s="27" t="s">
        <v>153</v>
      </c>
      <c r="E188" s="90"/>
      <c r="F188" s="90"/>
      <c r="G188" s="90"/>
      <c r="H188" s="90"/>
      <c r="I188" s="90"/>
      <c r="J188" s="273"/>
      <c r="K188" s="273"/>
      <c r="L188" s="266" t="s">
        <v>154</v>
      </c>
    </row>
    <row r="189" spans="2:13">
      <c r="B189" s="2"/>
      <c r="J189" s="14" t="s">
        <v>155</v>
      </c>
      <c r="K189" s="14"/>
      <c r="L189" s="266"/>
      <c r="M189" s="15"/>
    </row>
    <row r="190" spans="2:13" ht="15.75" hidden="1" customHeight="1">
      <c r="B190" s="2"/>
      <c r="L190" s="266"/>
      <c r="M190" s="15"/>
    </row>
    <row r="191" spans="2:13" ht="18" customHeight="1">
      <c r="B191" s="2"/>
      <c r="L191" s="266"/>
      <c r="M191" s="15"/>
    </row>
    <row r="192" spans="2:13" ht="18.75">
      <c r="B192" s="274" t="s">
        <v>156</v>
      </c>
      <c r="C192" s="274"/>
      <c r="D192" s="274"/>
      <c r="E192" s="274"/>
      <c r="F192" s="274"/>
      <c r="G192" s="274"/>
      <c r="H192" s="90"/>
      <c r="I192" s="90"/>
      <c r="L192" s="266"/>
      <c r="M192" s="15"/>
    </row>
    <row r="193" spans="2:13" ht="36.75" customHeight="1">
      <c r="B193" s="21" t="s">
        <v>157</v>
      </c>
      <c r="C193" s="21"/>
      <c r="D193" s="21"/>
      <c r="E193" s="21"/>
      <c r="F193" s="21"/>
      <c r="G193" s="21"/>
      <c r="H193" s="275"/>
      <c r="I193" s="275"/>
      <c r="L193" s="266" t="s">
        <v>158</v>
      </c>
      <c r="M193" s="276"/>
    </row>
    <row r="194" spans="2:13" ht="10.5" customHeight="1">
      <c r="B194" s="2"/>
      <c r="J194" s="14" t="s">
        <v>155</v>
      </c>
      <c r="K194" s="14"/>
    </row>
    <row r="195" spans="2:13">
      <c r="B195" s="267"/>
      <c r="C195" s="268"/>
      <c r="D195" s="268"/>
      <c r="E195" s="268"/>
      <c r="F195" s="268"/>
      <c r="G195" s="268"/>
      <c r="H195" s="268"/>
      <c r="I195" s="268"/>
      <c r="J195" s="268"/>
      <c r="K195" s="268"/>
      <c r="L195" s="268"/>
      <c r="M195" s="268"/>
    </row>
  </sheetData>
  <mergeCells count="324">
    <mergeCell ref="B193:G193"/>
    <mergeCell ref="J194:K194"/>
    <mergeCell ref="M163:M164"/>
    <mergeCell ref="B180:M180"/>
    <mergeCell ref="B181:M181"/>
    <mergeCell ref="B182:M182"/>
    <mergeCell ref="J189:K189"/>
    <mergeCell ref="B192:G192"/>
    <mergeCell ref="J160:K160"/>
    <mergeCell ref="J161:K161"/>
    <mergeCell ref="A163:A164"/>
    <mergeCell ref="B163:B164"/>
    <mergeCell ref="C163:C164"/>
    <mergeCell ref="D163:F163"/>
    <mergeCell ref="G163:I163"/>
    <mergeCell ref="J163:L163"/>
    <mergeCell ref="B158:C158"/>
    <mergeCell ref="D158:F158"/>
    <mergeCell ref="H158:I158"/>
    <mergeCell ref="J158:M158"/>
    <mergeCell ref="B159:C159"/>
    <mergeCell ref="D159:F159"/>
    <mergeCell ref="H159:I159"/>
    <mergeCell ref="J159:M159"/>
    <mergeCell ref="B156:C156"/>
    <mergeCell ref="D156:F156"/>
    <mergeCell ref="H156:I156"/>
    <mergeCell ref="J156:M156"/>
    <mergeCell ref="B157:C157"/>
    <mergeCell ref="D157:F157"/>
    <mergeCell ref="H157:I157"/>
    <mergeCell ref="J157:M157"/>
    <mergeCell ref="B154:C154"/>
    <mergeCell ref="D154:F154"/>
    <mergeCell ref="H154:I154"/>
    <mergeCell ref="J154:M154"/>
    <mergeCell ref="B155:C155"/>
    <mergeCell ref="D155:F155"/>
    <mergeCell ref="H155:I155"/>
    <mergeCell ref="J155:M155"/>
    <mergeCell ref="B152:C152"/>
    <mergeCell ref="D152:F152"/>
    <mergeCell ref="H152:I152"/>
    <mergeCell ref="J152:M152"/>
    <mergeCell ref="B153:C153"/>
    <mergeCell ref="D153:M153"/>
    <mergeCell ref="D150:F150"/>
    <mergeCell ref="J150:M150"/>
    <mergeCell ref="B151:C151"/>
    <mergeCell ref="D151:F151"/>
    <mergeCell ref="H151:I151"/>
    <mergeCell ref="J151:M151"/>
    <mergeCell ref="J147:M147"/>
    <mergeCell ref="B148:C148"/>
    <mergeCell ref="D148:F148"/>
    <mergeCell ref="H148:I148"/>
    <mergeCell ref="J148:M148"/>
    <mergeCell ref="B149:C149"/>
    <mergeCell ref="D149:F149"/>
    <mergeCell ref="H149:I150"/>
    <mergeCell ref="J149:M149"/>
    <mergeCell ref="B150:C150"/>
    <mergeCell ref="B145:C145"/>
    <mergeCell ref="D145:F145"/>
    <mergeCell ref="H145:I145"/>
    <mergeCell ref="J145:M145"/>
    <mergeCell ref="B146:C146"/>
    <mergeCell ref="D146:F146"/>
    <mergeCell ref="H146:I147"/>
    <mergeCell ref="J146:M146"/>
    <mergeCell ref="B147:C147"/>
    <mergeCell ref="D147:F147"/>
    <mergeCell ref="B143:C143"/>
    <mergeCell ref="D143:F143"/>
    <mergeCell ref="H143:I143"/>
    <mergeCell ref="J143:M143"/>
    <mergeCell ref="B144:C144"/>
    <mergeCell ref="D144:F144"/>
    <mergeCell ref="H144:I144"/>
    <mergeCell ref="J144:M144"/>
    <mergeCell ref="B141:C141"/>
    <mergeCell ref="D141:M141"/>
    <mergeCell ref="B142:C142"/>
    <mergeCell ref="D142:F142"/>
    <mergeCell ref="H142:I142"/>
    <mergeCell ref="J142:M142"/>
    <mergeCell ref="B139:C139"/>
    <mergeCell ref="D139:F139"/>
    <mergeCell ref="H139:I139"/>
    <mergeCell ref="J139:M139"/>
    <mergeCell ref="B140:C140"/>
    <mergeCell ref="D140:F140"/>
    <mergeCell ref="H140:I140"/>
    <mergeCell ref="J140:M140"/>
    <mergeCell ref="B137:C137"/>
    <mergeCell ref="D137:F137"/>
    <mergeCell ref="H137:I137"/>
    <mergeCell ref="J137:M137"/>
    <mergeCell ref="B138:C138"/>
    <mergeCell ref="D138:F138"/>
    <mergeCell ref="H138:I138"/>
    <mergeCell ref="J138:M138"/>
    <mergeCell ref="B135:C135"/>
    <mergeCell ref="D135:F135"/>
    <mergeCell ref="H135:I135"/>
    <mergeCell ref="J135:M135"/>
    <mergeCell ref="B136:C136"/>
    <mergeCell ref="D136:F136"/>
    <mergeCell ref="H136:I136"/>
    <mergeCell ref="J136:M136"/>
    <mergeCell ref="B133:C133"/>
    <mergeCell ref="D133:F133"/>
    <mergeCell ref="H133:I133"/>
    <mergeCell ref="J133:M133"/>
    <mergeCell ref="B134:C134"/>
    <mergeCell ref="D134:F134"/>
    <mergeCell ref="H134:I134"/>
    <mergeCell ref="J134:M134"/>
    <mergeCell ref="B131:C131"/>
    <mergeCell ref="D131:F131"/>
    <mergeCell ref="H131:I131"/>
    <mergeCell ref="J131:M131"/>
    <mergeCell ref="B132:C132"/>
    <mergeCell ref="D132:F132"/>
    <mergeCell ref="H132:I132"/>
    <mergeCell ref="J132:M132"/>
    <mergeCell ref="B129:C129"/>
    <mergeCell ref="D129:G129"/>
    <mergeCell ref="H129:I129"/>
    <mergeCell ref="J129:M129"/>
    <mergeCell ref="B130:C130"/>
    <mergeCell ref="D130:F130"/>
    <mergeCell ref="H130:I130"/>
    <mergeCell ref="J130:M130"/>
    <mergeCell ref="J126:M126"/>
    <mergeCell ref="B127:C127"/>
    <mergeCell ref="D127:F127"/>
    <mergeCell ref="J127:M127"/>
    <mergeCell ref="B128:C128"/>
    <mergeCell ref="D128:F128"/>
    <mergeCell ref="J128:M128"/>
    <mergeCell ref="B124:C124"/>
    <mergeCell ref="D124:F124"/>
    <mergeCell ref="H124:I124"/>
    <mergeCell ref="J124:M124"/>
    <mergeCell ref="B125:C125"/>
    <mergeCell ref="D125:F125"/>
    <mergeCell ref="H125:I128"/>
    <mergeCell ref="J125:M125"/>
    <mergeCell ref="B126:C126"/>
    <mergeCell ref="D126:F126"/>
    <mergeCell ref="B121:C121"/>
    <mergeCell ref="D121:F121"/>
    <mergeCell ref="J121:M121"/>
    <mergeCell ref="B122:C122"/>
    <mergeCell ref="D122:F122"/>
    <mergeCell ref="H122:I123"/>
    <mergeCell ref="J122:M122"/>
    <mergeCell ref="B123:C123"/>
    <mergeCell ref="J123:M123"/>
    <mergeCell ref="J118:M118"/>
    <mergeCell ref="B119:C119"/>
    <mergeCell ref="D119:F119"/>
    <mergeCell ref="J119:M119"/>
    <mergeCell ref="B120:C120"/>
    <mergeCell ref="D120:F120"/>
    <mergeCell ref="J120:M120"/>
    <mergeCell ref="B116:C116"/>
    <mergeCell ref="D116:F116"/>
    <mergeCell ref="H116:I116"/>
    <mergeCell ref="J116:M116"/>
    <mergeCell ref="B117:C117"/>
    <mergeCell ref="D117:F117"/>
    <mergeCell ref="H117:I121"/>
    <mergeCell ref="J117:M117"/>
    <mergeCell ref="B118:C118"/>
    <mergeCell ref="D118:F118"/>
    <mergeCell ref="B114:C114"/>
    <mergeCell ref="D114:F114"/>
    <mergeCell ref="H114:I114"/>
    <mergeCell ref="J114:M114"/>
    <mergeCell ref="B115:C115"/>
    <mergeCell ref="D115:M115"/>
    <mergeCell ref="B112:C112"/>
    <mergeCell ref="D112:F112"/>
    <mergeCell ref="H112:I112"/>
    <mergeCell ref="J112:M112"/>
    <mergeCell ref="B113:C113"/>
    <mergeCell ref="D113:F113"/>
    <mergeCell ref="H113:I113"/>
    <mergeCell ref="J113:M113"/>
    <mergeCell ref="B110:C110"/>
    <mergeCell ref="D110:F110"/>
    <mergeCell ref="H110:I110"/>
    <mergeCell ref="J110:M110"/>
    <mergeCell ref="B111:C111"/>
    <mergeCell ref="D111:F111"/>
    <mergeCell ref="H111:I111"/>
    <mergeCell ref="J111:M111"/>
    <mergeCell ref="B108:C108"/>
    <mergeCell ref="D108:F108"/>
    <mergeCell ref="H108:I108"/>
    <mergeCell ref="J108:M108"/>
    <mergeCell ref="B109:C109"/>
    <mergeCell ref="D109:F109"/>
    <mergeCell ref="H109:I109"/>
    <mergeCell ref="J109:M109"/>
    <mergeCell ref="B106:C106"/>
    <mergeCell ref="D106:F106"/>
    <mergeCell ref="J106:M106"/>
    <mergeCell ref="B107:C107"/>
    <mergeCell ref="D107:F107"/>
    <mergeCell ref="H107:I107"/>
    <mergeCell ref="J107:M107"/>
    <mergeCell ref="B104:C104"/>
    <mergeCell ref="D104:F104"/>
    <mergeCell ref="J104:M104"/>
    <mergeCell ref="B105:C105"/>
    <mergeCell ref="D105:F105"/>
    <mergeCell ref="J105:M105"/>
    <mergeCell ref="J101:M101"/>
    <mergeCell ref="B102:C102"/>
    <mergeCell ref="D102:F102"/>
    <mergeCell ref="J102:M102"/>
    <mergeCell ref="N102:N103"/>
    <mergeCell ref="B103:C103"/>
    <mergeCell ref="D103:F103"/>
    <mergeCell ref="J103:M103"/>
    <mergeCell ref="B99:C99"/>
    <mergeCell ref="D99:F99"/>
    <mergeCell ref="H99:I99"/>
    <mergeCell ref="J99:M99"/>
    <mergeCell ref="B100:C100"/>
    <mergeCell ref="D100:F100"/>
    <mergeCell ref="H100:I106"/>
    <mergeCell ref="J100:M100"/>
    <mergeCell ref="B101:C101"/>
    <mergeCell ref="D101:F101"/>
    <mergeCell ref="B97:C97"/>
    <mergeCell ref="D97:F97"/>
    <mergeCell ref="H97:I97"/>
    <mergeCell ref="J97:M97"/>
    <mergeCell ref="B98:C98"/>
    <mergeCell ref="D98:M98"/>
    <mergeCell ref="B91:E91"/>
    <mergeCell ref="G91:H91"/>
    <mergeCell ref="I91:J91"/>
    <mergeCell ref="K91:L91"/>
    <mergeCell ref="C92:G92"/>
    <mergeCell ref="B96:C96"/>
    <mergeCell ref="D96:F96"/>
    <mergeCell ref="H96:I96"/>
    <mergeCell ref="J96:M96"/>
    <mergeCell ref="B88:E88"/>
    <mergeCell ref="G88:H88"/>
    <mergeCell ref="I88:J88"/>
    <mergeCell ref="K88:L88"/>
    <mergeCell ref="B89:E89"/>
    <mergeCell ref="G89:H89"/>
    <mergeCell ref="I89:J89"/>
    <mergeCell ref="K89:L89"/>
    <mergeCell ref="B84:C84"/>
    <mergeCell ref="E84:G84"/>
    <mergeCell ref="H84:I84"/>
    <mergeCell ref="J84:K84"/>
    <mergeCell ref="L84:M84"/>
    <mergeCell ref="J85:K85"/>
    <mergeCell ref="B82:C82"/>
    <mergeCell ref="E82:G82"/>
    <mergeCell ref="H82:I82"/>
    <mergeCell ref="J82:K82"/>
    <mergeCell ref="L82:M82"/>
    <mergeCell ref="B83:C83"/>
    <mergeCell ref="E83:G83"/>
    <mergeCell ref="H83:I83"/>
    <mergeCell ref="J83:K83"/>
    <mergeCell ref="L83:M83"/>
    <mergeCell ref="B80:C80"/>
    <mergeCell ref="E80:G80"/>
    <mergeCell ref="H80:I80"/>
    <mergeCell ref="J80:K80"/>
    <mergeCell ref="L80:M80"/>
    <mergeCell ref="B81:C81"/>
    <mergeCell ref="E81:G81"/>
    <mergeCell ref="L81:M81"/>
    <mergeCell ref="B78:C78"/>
    <mergeCell ref="E78:G78"/>
    <mergeCell ref="H78:I78"/>
    <mergeCell ref="J78:K78"/>
    <mergeCell ref="L78:M78"/>
    <mergeCell ref="B79:C79"/>
    <mergeCell ref="E79:G79"/>
    <mergeCell ref="H79:I79"/>
    <mergeCell ref="J79:K79"/>
    <mergeCell ref="L79:M79"/>
    <mergeCell ref="D72:E72"/>
    <mergeCell ref="F72:G72"/>
    <mergeCell ref="H72:M72"/>
    <mergeCell ref="B77:C77"/>
    <mergeCell ref="E77:G77"/>
    <mergeCell ref="H77:I77"/>
    <mergeCell ref="J77:K77"/>
    <mergeCell ref="L77:M77"/>
    <mergeCell ref="F37:H37"/>
    <mergeCell ref="F38:H38"/>
    <mergeCell ref="C51:M51"/>
    <mergeCell ref="C61:J61"/>
    <mergeCell ref="K61:M61"/>
    <mergeCell ref="D71:E71"/>
    <mergeCell ref="F71:G71"/>
    <mergeCell ref="H71:M71"/>
    <mergeCell ref="F31:M31"/>
    <mergeCell ref="C33:D33"/>
    <mergeCell ref="F33:M33"/>
    <mergeCell ref="C34:D34"/>
    <mergeCell ref="F34:M34"/>
    <mergeCell ref="C36:E36"/>
    <mergeCell ref="F36:H36"/>
    <mergeCell ref="K10:M10"/>
    <mergeCell ref="C27:D27"/>
    <mergeCell ref="F27:M27"/>
    <mergeCell ref="F28:M28"/>
    <mergeCell ref="C30:D30"/>
    <mergeCell ref="F30:M30"/>
  </mergeCells>
  <printOptions horizontalCentered="1"/>
  <pageMargins left="0.23622047244094491" right="0.19685039370078741" top="0.19685039370078741" bottom="0.19685039370078741" header="0.23622047244094491" footer="0.23622047244094491"/>
  <pageSetup paperSize="9" scale="47" orientation="portrait" r:id="rId1"/>
  <headerFooter alignWithMargins="0"/>
  <rowBreaks count="1" manualBreakCount="1">
    <brk id="1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паспорт 2017 04.07</vt:lpstr>
      <vt:lpstr>'паспорт 2017 04.07'!Заголовки_для_печати</vt:lpstr>
      <vt:lpstr>'паспорт 2017 04.07'!Область_печати</vt:lpstr>
    </vt:vector>
  </TitlesOfParts>
  <Company>Curnos™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dcterms:created xsi:type="dcterms:W3CDTF">2017-07-05T05:53:24Z</dcterms:created>
  <dcterms:modified xsi:type="dcterms:W3CDTF">2017-07-05T05:54:58Z</dcterms:modified>
</cp:coreProperties>
</file>